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codeName="ThisWorkbook"/>
  <mc:AlternateContent xmlns:mc="http://schemas.openxmlformats.org/markup-compatibility/2006">
    <mc:Choice Requires="x15">
      <x15ac:absPath xmlns:x15ac="http://schemas.microsoft.com/office/spreadsheetml/2010/11/ac" url="/Users/marileetuite/Desktop/"/>
    </mc:Choice>
  </mc:AlternateContent>
  <xr:revisionPtr revIDLastSave="0" documentId="13_ncr:1_{EDB91CA9-F06B-994D-8916-9019F30BBAC8}" xr6:coauthVersionLast="47" xr6:coauthVersionMax="47" xr10:uidLastSave="{00000000-0000-0000-0000-000000000000}"/>
  <bookViews>
    <workbookView xWindow="0" yWindow="500" windowWidth="28740" windowHeight="18520" xr2:uid="{00000000-000D-0000-FFFF-FFFF00000000}"/>
  </bookViews>
  <sheets>
    <sheet name="About" sheetId="50" r:id="rId1"/>
    <sheet name="Sheet Descriptions" sheetId="51" r:id="rId2"/>
    <sheet name="Dashboard" sheetId="25" r:id="rId3"/>
    <sheet name="FULL Platform Capabilities" sheetId="27" r:id="rId4"/>
    <sheet name="FULL Platform Descriptions" sheetId="28" r:id="rId5"/>
    <sheet name="FREE" sheetId="3" r:id="rId6"/>
    <sheet name="Price by Consultation" sheetId="23" r:id="rId7"/>
    <sheet name="Verifiable Price" sheetId="24" r:id="rId8"/>
    <sheet name="RESIDENTIAL_ACCOUNT" sheetId="4" r:id="rId9"/>
    <sheet name="ENTERPRISE_ACCOUNT" sheetId="5" r:id="rId10"/>
    <sheet name="MULTILINGUAL" sheetId="6" r:id="rId11"/>
    <sheet name="PUBLIC_COMMENT" sheetId="7" r:id="rId12"/>
    <sheet name="COMMUNITY_CONVERSATION" sheetId="8" r:id="rId13"/>
    <sheet name="MOBILE_FRIENDLY" sheetId="9" r:id="rId14"/>
    <sheet name="STAKEHOLDER" sheetId="10" r:id="rId15"/>
    <sheet name="SURVEY" sheetId="11" r:id="rId16"/>
    <sheet name="PHOTO_NARRATIVE" sheetId="12" r:id="rId17"/>
    <sheet name="VIDEO_PARTICIPATION" sheetId="13" r:id="rId18"/>
    <sheet name="VIDEO_STREAMIING" sheetId="14" r:id="rId19"/>
    <sheet name="PODCAST" sheetId="15" r:id="rId20"/>
    <sheet name="TRANSIT_SPECIFIC" sheetId="16" r:id="rId21"/>
    <sheet name="REAL_TIME" sheetId="17" r:id="rId22"/>
    <sheet name="MAPPING" sheetId="18" r:id="rId23"/>
    <sheet name="SCENARIO_ANALYSIS" sheetId="19" r:id="rId24"/>
    <sheet name="INDICATOR" sheetId="20" r:id="rId25"/>
    <sheet name="BUDGETING" sheetId="21" r:id="rId26"/>
    <sheet name="DATA_MNGMT" sheetId="22" r:id="rId27"/>
  </sheets>
  <definedNames>
    <definedName name="_xlnm._FilterDatabase" localSheetId="6" hidden="1">'Price by Consultation'!$A$3:$E$24</definedName>
    <definedName name="Slicer_Account_Required___enterprise">#N/A</definedName>
    <definedName name="Slicer_Account_Required___resident">#N/A</definedName>
    <definedName name="Slicer_COMMUNITY_CONVERSATION">#N/A</definedName>
    <definedName name="Slicer_Community_Conversations___Idea_Generation">#N/A</definedName>
    <definedName name="Slicer_DATA_MANAGEMENT">#N/A</definedName>
    <definedName name="Slicer_Data_Management1">#N/A</definedName>
    <definedName name="Slicer_Enterprise_Account">#N/A</definedName>
    <definedName name="Slicer_Free_for_enterprise">#N/A</definedName>
    <definedName name="Slicer_Free_For_Resident">#N/A</definedName>
    <definedName name="Slicer_FREE1">#N/A</definedName>
    <definedName name="Slicer_FULL_SHEET">#N/A</definedName>
    <definedName name="Slicer_FULL_SHEET1">#N/A</definedName>
    <definedName name="Slicer_INDICATOR_TRACKING">#N/A</definedName>
    <definedName name="Slicer_Indicator_Tracking1">#N/A</definedName>
    <definedName name="Slicer_MAPPING_ABILITIES">#N/A</definedName>
    <definedName name="Slicer_Mapping_Spatial_Capabilities">#N/A</definedName>
    <definedName name="Slicer_MOBILE_FRIENDLY">#N/A</definedName>
    <definedName name="Slicer_Mobile_Friendly1">#N/A</definedName>
    <definedName name="Slicer_MULTILINGUAL">#N/A</definedName>
    <definedName name="Slicer_Multilingual_Platform">#N/A</definedName>
    <definedName name="Slicer_Number_of_x_s__total">#N/A</definedName>
    <definedName name="Slicer_PARTICIPATORY_BUDGETING">#N/A</definedName>
    <definedName name="Slicer_Participatory_Budgeting1">#N/A</definedName>
    <definedName name="Slicer_PHOTO_NARRATIVES">#N/A</definedName>
    <definedName name="Slicer_Photo_Narratives___Analysis">#N/A</definedName>
    <definedName name="Slicer_Podcast">#N/A</definedName>
    <definedName name="Slicer_PUBLIC_COMMENT">#N/A</definedName>
    <definedName name="Slicer_Public_Comment1">#N/A</definedName>
    <definedName name="Slicer_REAL_TIME_REPORTING">#N/A</definedName>
    <definedName name="Slicer_Real_Time_Reporting1">#N/A</definedName>
    <definedName name="Slicer_RESIDENT_ACCOUNT_REQUIRED">#N/A</definedName>
    <definedName name="Slicer_SCENARIO_ANALYSIS">#N/A</definedName>
    <definedName name="Slicer_Scenario_Analysis1">#N/A</definedName>
    <definedName name="Slicer_STAKEHOLDER_ENGAGEMENT">#N/A</definedName>
    <definedName name="Slicer_Stakeholder_Engagement1">#N/A</definedName>
    <definedName name="Slicer_SURVEYS">#N/A</definedName>
    <definedName name="Slicer_Surveys1">#N/A</definedName>
    <definedName name="Slicer_Transit_Specific">#N/A</definedName>
    <definedName name="Slicer_VIDEO_PARTICIPATION">#N/A</definedName>
    <definedName name="Slicer_Video_Participation1">#N/A</definedName>
    <definedName name="Slicer_VIDEO_STREAMING">#N/A</definedName>
    <definedName name="Slicer_Video_Streaming1">#N/A</definedName>
  </definedNames>
  <calcPr calcId="191029" concurrentCalc="0"/>
  <customWorkbookViews>
    <customWorkbookView name="Filter 1" guid="{F7CED433-8C5F-49CC-9211-2B53E2BD3E7D}" maximized="1" windowWidth="0" windowHeight="0" activeSheetId="0"/>
  </customWorkbookViews>
  <extLst>
    <ext xmlns:x14="http://schemas.microsoft.com/office/spreadsheetml/2009/9/main" uri="{876F7934-8845-4945-9796-88D515C7AA90}">
      <x14:pivotCaches>
        <pivotCache cacheId="0" r:id="rId28"/>
        <pivotCache cacheId="1" r:id="rId29"/>
        <pivotCache cacheId="2" r:id="rId30"/>
        <pivotCache cacheId="3" r:id="rId31"/>
        <pivotCache cacheId="4" r:id="rId32"/>
        <pivotCache cacheId="5" r:id="rId33"/>
        <pivotCache cacheId="6" r:id="rId34"/>
        <pivotCache cacheId="7" r:id="rId35"/>
        <pivotCache cacheId="8" r:id="rId36"/>
        <pivotCache cacheId="9" r:id="rId37"/>
        <pivotCache cacheId="10" r:id="rId38"/>
        <pivotCache cacheId="11" r:id="rId39"/>
        <pivotCache cacheId="12" r:id="rId40"/>
        <pivotCache cacheId="13" r:id="rId41"/>
        <pivotCache cacheId="14" r:id="rId42"/>
        <pivotCache cacheId="15" r:id="rId43"/>
        <pivotCache cacheId="16" r:id="rId44"/>
        <pivotCache cacheId="17" r:id="rId45"/>
        <pivotCache cacheId="18" r:id="rId46"/>
        <pivotCache cacheId="19" r:id="rId47"/>
      </x14:pivotCaches>
    </ext>
    <ext xmlns:x14="http://schemas.microsoft.com/office/spreadsheetml/2009/9/main" uri="{BBE1A952-AA13-448e-AADC-164F8A28A991}">
      <x14:slicerCaches>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5" i="28" l="1"/>
  <c r="A53" i="28"/>
  <c r="A43" i="28"/>
  <c r="A34" i="28"/>
  <c r="A33" i="28"/>
  <c r="A32" i="28"/>
  <c r="A30" i="28"/>
  <c r="A29" i="28"/>
  <c r="A28" i="28"/>
  <c r="A27" i="28"/>
  <c r="A26" i="28"/>
  <c r="A24" i="28"/>
  <c r="A20" i="28"/>
  <c r="A18" i="28"/>
  <c r="A17" i="28"/>
  <c r="A16" i="28"/>
  <c r="A15" i="28"/>
  <c r="A13" i="28"/>
  <c r="A12" i="28"/>
  <c r="A11" i="28"/>
  <c r="A10" i="28"/>
  <c r="A9" i="28"/>
  <c r="A7" i="28"/>
  <c r="A5" i="28"/>
  <c r="A4" i="28"/>
  <c r="X58" i="27"/>
  <c r="X57" i="27"/>
  <c r="X56" i="27"/>
  <c r="X55" i="27"/>
  <c r="X54" i="27"/>
  <c r="X53" i="27"/>
  <c r="X52" i="27"/>
  <c r="X51" i="27"/>
  <c r="B51" i="27"/>
  <c r="X50" i="27"/>
  <c r="X49" i="27"/>
  <c r="B49" i="27"/>
  <c r="X48" i="27"/>
  <c r="X47" i="27"/>
  <c r="X46" i="27"/>
  <c r="B46" i="27"/>
  <c r="X45" i="27"/>
  <c r="X44" i="27"/>
  <c r="X43" i="27"/>
  <c r="X42" i="27"/>
  <c r="B42" i="27"/>
  <c r="X41" i="27"/>
  <c r="X40" i="27"/>
  <c r="X39" i="27"/>
  <c r="X38" i="27"/>
  <c r="X37" i="27"/>
  <c r="X36" i="27"/>
  <c r="B36" i="27"/>
  <c r="X35" i="27"/>
  <c r="B35" i="27"/>
  <c r="X34" i="27"/>
  <c r="B34" i="27"/>
  <c r="X33" i="27"/>
  <c r="X32" i="27"/>
  <c r="B32" i="27"/>
  <c r="X31" i="27"/>
  <c r="B31" i="27"/>
  <c r="X30" i="27"/>
  <c r="X29" i="27"/>
  <c r="X28" i="27"/>
  <c r="X27" i="27"/>
  <c r="B27" i="27"/>
  <c r="X26" i="27"/>
  <c r="X25" i="27"/>
  <c r="X24" i="27"/>
  <c r="B24" i="27"/>
  <c r="X23" i="27"/>
  <c r="X22" i="27"/>
  <c r="B22" i="27"/>
  <c r="X21" i="27"/>
  <c r="X20" i="27"/>
  <c r="X19" i="27"/>
  <c r="B19" i="27"/>
  <c r="X18" i="27"/>
  <c r="B18" i="27"/>
  <c r="X17" i="27"/>
  <c r="B17" i="27"/>
  <c r="X16" i="27"/>
  <c r="X15" i="27"/>
  <c r="X14" i="27"/>
  <c r="B14" i="27"/>
  <c r="X13" i="27"/>
  <c r="B13" i="27"/>
  <c r="X12" i="27"/>
  <c r="X11" i="27"/>
  <c r="B11" i="27"/>
  <c r="X10" i="27"/>
  <c r="X9" i="27"/>
  <c r="B9" i="27"/>
  <c r="X8" i="27"/>
  <c r="B8" i="27"/>
  <c r="X7" i="27"/>
  <c r="X6" i="27"/>
  <c r="B6" i="27"/>
  <c r="X5" i="27"/>
  <c r="B5" i="27"/>
  <c r="X4" i="27"/>
  <c r="B4" i="27"/>
  <c r="X3" i="27"/>
  <c r="B3" i="27"/>
  <c r="A15" i="24"/>
  <c r="A14" i="24"/>
  <c r="A8" i="24"/>
  <c r="A5" i="24"/>
  <c r="A4" i="24"/>
  <c r="A23" i="23"/>
  <c r="A18" i="23"/>
  <c r="A17" i="23"/>
  <c r="A16" i="23"/>
  <c r="A13" i="23"/>
  <c r="A12" i="23"/>
  <c r="A10" i="23"/>
  <c r="A8" i="23"/>
  <c r="A6" i="23"/>
  <c r="A5" i="23"/>
  <c r="A4" i="23"/>
  <c r="Z23" i="22"/>
  <c r="Z22" i="22"/>
  <c r="A22" i="22"/>
  <c r="Z21" i="22"/>
  <c r="Z20" i="22"/>
  <c r="A20" i="22"/>
  <c r="Z19" i="22"/>
  <c r="Z18" i="22"/>
  <c r="A18" i="22"/>
  <c r="Z17" i="22"/>
  <c r="A17" i="22"/>
  <c r="Z16" i="22"/>
  <c r="Z15" i="22"/>
  <c r="Z14" i="22"/>
  <c r="A14" i="22"/>
  <c r="Z13" i="22"/>
  <c r="Z12" i="22"/>
  <c r="A12" i="22"/>
  <c r="Z11" i="22"/>
  <c r="Z10" i="22"/>
  <c r="Z9" i="22"/>
  <c r="Z8" i="22"/>
  <c r="A8" i="22"/>
  <c r="Z7" i="22"/>
  <c r="Z6" i="22"/>
  <c r="Z5" i="22"/>
  <c r="A5" i="22"/>
  <c r="Z4" i="22"/>
  <c r="A4" i="22"/>
  <c r="Z9" i="21"/>
  <c r="Z8" i="21"/>
  <c r="A8" i="21"/>
  <c r="Z7" i="21"/>
  <c r="Z6" i="21"/>
  <c r="A6" i="21"/>
  <c r="Z5" i="21"/>
  <c r="Z4" i="21"/>
  <c r="Z6" i="20"/>
  <c r="A6" i="20"/>
  <c r="Z5" i="20"/>
  <c r="A5" i="20"/>
  <c r="Z4" i="20"/>
  <c r="A4" i="20"/>
  <c r="Z13" i="19"/>
  <c r="Z12" i="19"/>
  <c r="Z11" i="19"/>
  <c r="A11" i="19"/>
  <c r="Z10" i="19"/>
  <c r="Z9" i="19"/>
  <c r="A9" i="19"/>
  <c r="Z8" i="19"/>
  <c r="A8" i="19"/>
  <c r="Z7" i="19"/>
  <c r="Z6" i="19"/>
  <c r="Z5" i="19"/>
  <c r="A5" i="19"/>
  <c r="Z4" i="19"/>
  <c r="A4" i="19"/>
  <c r="Z29" i="18"/>
  <c r="A29" i="18"/>
  <c r="Z28" i="18"/>
  <c r="A28" i="18"/>
  <c r="Z27" i="18"/>
  <c r="Z26" i="18"/>
  <c r="Z25" i="18"/>
  <c r="Z24" i="18"/>
  <c r="Z23" i="18"/>
  <c r="Z22" i="18"/>
  <c r="A22" i="18"/>
  <c r="Z21" i="18"/>
  <c r="Z20" i="18"/>
  <c r="A20" i="18"/>
  <c r="Z19" i="18"/>
  <c r="A19" i="18"/>
  <c r="Z18" i="18"/>
  <c r="Z17" i="18"/>
  <c r="Z16" i="18"/>
  <c r="Z15" i="18"/>
  <c r="A15" i="18"/>
  <c r="Z14" i="18"/>
  <c r="A14" i="18"/>
  <c r="Z13" i="18"/>
  <c r="A13" i="18"/>
  <c r="Z12" i="18"/>
  <c r="A12" i="18"/>
  <c r="Z11" i="18"/>
  <c r="Z10" i="18"/>
  <c r="A10" i="18"/>
  <c r="Z9" i="18"/>
  <c r="Z8" i="18"/>
  <c r="Z7" i="18"/>
  <c r="A7" i="18"/>
  <c r="Z6" i="18"/>
  <c r="Z5" i="18"/>
  <c r="A5" i="18"/>
  <c r="Z4" i="18"/>
  <c r="A4" i="18"/>
  <c r="W11" i="17"/>
  <c r="W10" i="17"/>
  <c r="W9" i="17"/>
  <c r="W8" i="17"/>
  <c r="A8" i="17"/>
  <c r="W7" i="17"/>
  <c r="W6" i="17"/>
  <c r="W5" i="17"/>
  <c r="W4" i="17"/>
  <c r="W6" i="16"/>
  <c r="A6" i="16"/>
  <c r="W5" i="16"/>
  <c r="W4" i="16"/>
  <c r="A4" i="16"/>
  <c r="W4" i="15"/>
  <c r="A4" i="15"/>
  <c r="W12" i="14"/>
  <c r="W11" i="14"/>
  <c r="W10" i="14"/>
  <c r="A10" i="14"/>
  <c r="W9" i="14"/>
  <c r="A9" i="14"/>
  <c r="W8" i="14"/>
  <c r="A8" i="14"/>
  <c r="W7" i="14"/>
  <c r="W6" i="14"/>
  <c r="W5" i="14"/>
  <c r="W4" i="14"/>
  <c r="W11" i="13"/>
  <c r="W10" i="13"/>
  <c r="W9" i="13"/>
  <c r="W8" i="13"/>
  <c r="A8" i="13"/>
  <c r="W7" i="13"/>
  <c r="A7" i="13"/>
  <c r="W6" i="13"/>
  <c r="A6" i="13"/>
  <c r="W5" i="13"/>
  <c r="W4" i="13"/>
  <c r="W26" i="12"/>
  <c r="A26" i="12"/>
  <c r="W25" i="12"/>
  <c r="W24" i="12"/>
  <c r="W23" i="12"/>
  <c r="W22" i="12"/>
  <c r="W21" i="12"/>
  <c r="W20" i="12"/>
  <c r="W19" i="12"/>
  <c r="A19" i="12"/>
  <c r="W18" i="12"/>
  <c r="A18" i="12"/>
  <c r="W17" i="12"/>
  <c r="A17" i="12"/>
  <c r="W16" i="12"/>
  <c r="A16" i="12"/>
  <c r="W15" i="12"/>
  <c r="W14" i="12"/>
  <c r="W13" i="12"/>
  <c r="W12" i="12"/>
  <c r="W11" i="12"/>
  <c r="W10" i="12"/>
  <c r="W9" i="12"/>
  <c r="W8" i="12"/>
  <c r="A8" i="12"/>
  <c r="W7" i="12"/>
  <c r="W6" i="12"/>
  <c r="W5" i="12"/>
  <c r="A5" i="12"/>
  <c r="W4" i="12"/>
  <c r="A4" i="12"/>
  <c r="W31" i="11"/>
  <c r="W30" i="11"/>
  <c r="W29" i="11"/>
  <c r="A29" i="11"/>
  <c r="W28" i="11"/>
  <c r="W27" i="11"/>
  <c r="A27" i="11"/>
  <c r="W26" i="11"/>
  <c r="W25" i="11"/>
  <c r="W24" i="11"/>
  <c r="W23" i="11"/>
  <c r="A23" i="11"/>
  <c r="W22" i="11"/>
  <c r="A22" i="11"/>
  <c r="W21" i="11"/>
  <c r="A21" i="11"/>
  <c r="W20" i="11"/>
  <c r="W19" i="11"/>
  <c r="A19" i="11"/>
  <c r="W18" i="11"/>
  <c r="A18" i="11"/>
  <c r="W17" i="11"/>
  <c r="W16" i="11"/>
  <c r="A16" i="11"/>
  <c r="W15" i="11"/>
  <c r="W14" i="11"/>
  <c r="W13" i="11"/>
  <c r="W12" i="11"/>
  <c r="W11" i="11"/>
  <c r="A11" i="11"/>
  <c r="W10" i="11"/>
  <c r="A10" i="11"/>
  <c r="W9" i="11"/>
  <c r="A9" i="11"/>
  <c r="W8" i="11"/>
  <c r="W7" i="11"/>
  <c r="W6" i="11"/>
  <c r="A6" i="11"/>
  <c r="W5" i="11"/>
  <c r="A5" i="11"/>
  <c r="W4" i="11"/>
  <c r="A4" i="11"/>
  <c r="Z33" i="10"/>
  <c r="Z32" i="10"/>
  <c r="Z31" i="10"/>
  <c r="Z30" i="10"/>
  <c r="Z29" i="10"/>
  <c r="Z28" i="10"/>
  <c r="A28" i="10"/>
  <c r="Z27" i="10"/>
  <c r="A27" i="10"/>
  <c r="Z26" i="10"/>
  <c r="Z25" i="10"/>
  <c r="Z24" i="10"/>
  <c r="A24" i="10"/>
  <c r="Z23" i="10"/>
  <c r="A23" i="10"/>
  <c r="Z22" i="10"/>
  <c r="Z21" i="10"/>
  <c r="Z20" i="10"/>
  <c r="Z19" i="10"/>
  <c r="A19" i="10"/>
  <c r="Z18" i="10"/>
  <c r="A18" i="10"/>
  <c r="Z17" i="10"/>
  <c r="A17" i="10"/>
  <c r="Z16" i="10"/>
  <c r="A16" i="10"/>
  <c r="Z15" i="10"/>
  <c r="A15" i="10"/>
  <c r="Z14" i="10"/>
  <c r="A14" i="10"/>
  <c r="Z13" i="10"/>
  <c r="Z12" i="10"/>
  <c r="A12" i="10"/>
  <c r="Z11" i="10"/>
  <c r="Z10" i="10"/>
  <c r="Z9" i="10"/>
  <c r="Z8" i="10"/>
  <c r="Z7" i="10"/>
  <c r="A7" i="10"/>
  <c r="Z6" i="10"/>
  <c r="Z5" i="10"/>
  <c r="A5" i="10"/>
  <c r="Z4" i="10"/>
  <c r="A4" i="10"/>
  <c r="W29" i="9"/>
  <c r="W28" i="9"/>
  <c r="A28" i="9"/>
  <c r="W27" i="9"/>
  <c r="W26" i="9"/>
  <c r="W25" i="9"/>
  <c r="W24" i="9"/>
  <c r="A24" i="9"/>
  <c r="W23" i="9"/>
  <c r="A23" i="9"/>
  <c r="W22" i="9"/>
  <c r="W21" i="9"/>
  <c r="A21" i="9"/>
  <c r="W20" i="9"/>
  <c r="W19" i="9"/>
  <c r="W18" i="9"/>
  <c r="W17" i="9"/>
  <c r="A17" i="9"/>
  <c r="W16" i="9"/>
  <c r="A16" i="9"/>
  <c r="W15" i="9"/>
  <c r="W14" i="9"/>
  <c r="W13" i="9"/>
  <c r="W12" i="9"/>
  <c r="W11" i="9"/>
  <c r="W10" i="9"/>
  <c r="W9" i="9"/>
  <c r="W8" i="9"/>
  <c r="W7" i="9"/>
  <c r="A7" i="9"/>
  <c r="W6" i="9"/>
  <c r="W5" i="9"/>
  <c r="A5" i="9"/>
  <c r="W4" i="9"/>
  <c r="A4" i="9"/>
  <c r="W44" i="8"/>
  <c r="A44" i="8"/>
  <c r="W43" i="8"/>
  <c r="A43" i="8"/>
  <c r="W42" i="8"/>
  <c r="A42" i="8"/>
  <c r="W41" i="8"/>
  <c r="W40" i="8"/>
  <c r="A40" i="8"/>
  <c r="W39" i="8"/>
  <c r="W38" i="8"/>
  <c r="W37" i="8"/>
  <c r="W36" i="8"/>
  <c r="W35" i="8"/>
  <c r="W34" i="8"/>
  <c r="A34" i="8"/>
  <c r="W33" i="8"/>
  <c r="W32" i="8"/>
  <c r="W31" i="8"/>
  <c r="A31" i="8"/>
  <c r="W30" i="8"/>
  <c r="A30" i="8"/>
  <c r="W29" i="8"/>
  <c r="W28" i="8"/>
  <c r="W27" i="8"/>
  <c r="W26" i="8"/>
  <c r="W25" i="8"/>
  <c r="W24" i="8"/>
  <c r="W23" i="8"/>
  <c r="A23" i="8"/>
  <c r="W22" i="8"/>
  <c r="A22" i="8"/>
  <c r="W21" i="8"/>
  <c r="W20" i="8"/>
  <c r="A20" i="8"/>
  <c r="W19" i="8"/>
  <c r="A19" i="8"/>
  <c r="W18" i="8"/>
  <c r="A18" i="8"/>
  <c r="W17" i="8"/>
  <c r="A17" i="8"/>
  <c r="W16" i="8"/>
  <c r="W15" i="8"/>
  <c r="A15" i="8"/>
  <c r="W14" i="8"/>
  <c r="W13" i="8"/>
  <c r="W12" i="8"/>
  <c r="W11" i="8"/>
  <c r="W10" i="8"/>
  <c r="W9" i="8"/>
  <c r="W8" i="8"/>
  <c r="A8" i="8"/>
  <c r="W7" i="8"/>
  <c r="W6" i="8"/>
  <c r="W5" i="8"/>
  <c r="A5" i="8"/>
  <c r="W4" i="8"/>
  <c r="A4" i="8"/>
  <c r="W37" i="7"/>
  <c r="W36" i="7"/>
  <c r="W35" i="7"/>
  <c r="W34" i="7"/>
  <c r="W33" i="7"/>
  <c r="W32" i="7"/>
  <c r="W31" i="7"/>
  <c r="A31" i="7"/>
  <c r="W30" i="7"/>
  <c r="W29" i="7"/>
  <c r="W28" i="7"/>
  <c r="A28" i="7"/>
  <c r="W27" i="7"/>
  <c r="A27" i="7"/>
  <c r="W26" i="7"/>
  <c r="A26" i="7"/>
  <c r="W25" i="7"/>
  <c r="A25" i="7"/>
  <c r="W24" i="7"/>
  <c r="W23" i="7"/>
  <c r="W22" i="7"/>
  <c r="W21" i="7"/>
  <c r="A21" i="7"/>
  <c r="W20" i="7"/>
  <c r="W19" i="7"/>
  <c r="W18" i="7"/>
  <c r="W17" i="7"/>
  <c r="W16" i="7"/>
  <c r="A16" i="7"/>
  <c r="W15" i="7"/>
  <c r="A15" i="7"/>
  <c r="W14" i="7"/>
  <c r="A14" i="7"/>
  <c r="W13" i="7"/>
  <c r="W12" i="7"/>
  <c r="W11" i="7"/>
  <c r="W10" i="7"/>
  <c r="A10" i="7"/>
  <c r="W9" i="7"/>
  <c r="A9" i="7"/>
  <c r="W8" i="7"/>
  <c r="W7" i="7"/>
  <c r="A7" i="7"/>
  <c r="W6" i="7"/>
  <c r="A6" i="7"/>
  <c r="W5" i="7"/>
  <c r="A5" i="7"/>
  <c r="W4" i="7"/>
  <c r="A4" i="7"/>
  <c r="W15" i="6"/>
  <c r="A15" i="6"/>
  <c r="W14" i="6"/>
  <c r="W13" i="6"/>
  <c r="W12" i="6"/>
  <c r="A12" i="6"/>
  <c r="W11" i="6"/>
  <c r="A11" i="6"/>
  <c r="W10" i="6"/>
  <c r="W9" i="6"/>
  <c r="A9" i="6"/>
  <c r="W8" i="6"/>
  <c r="A8" i="6"/>
  <c r="W7" i="6"/>
  <c r="W6" i="6"/>
  <c r="W5" i="6"/>
  <c r="A5" i="6"/>
  <c r="W4" i="6"/>
  <c r="W57" i="5"/>
  <c r="W56" i="5"/>
  <c r="W55" i="5"/>
  <c r="W54" i="5"/>
  <c r="W53" i="5"/>
  <c r="A53" i="5"/>
  <c r="W52" i="5"/>
  <c r="A52" i="5"/>
  <c r="W51" i="5"/>
  <c r="A51" i="5"/>
  <c r="W50" i="5"/>
  <c r="A50" i="5"/>
  <c r="W49" i="5"/>
  <c r="A49" i="5"/>
  <c r="W48" i="5"/>
  <c r="W47" i="5"/>
  <c r="A47" i="5"/>
  <c r="W46" i="5"/>
  <c r="W45" i="5"/>
  <c r="W44" i="5"/>
  <c r="W43" i="5"/>
  <c r="W42" i="5"/>
  <c r="W41" i="5"/>
  <c r="W40" i="5"/>
  <c r="A40" i="5"/>
  <c r="W39" i="5"/>
  <c r="W38" i="5"/>
  <c r="A38" i="5"/>
  <c r="W37" i="5"/>
  <c r="W36" i="5"/>
  <c r="W35" i="5"/>
  <c r="A35" i="5"/>
  <c r="W34" i="5"/>
  <c r="W33" i="5"/>
  <c r="W32" i="5"/>
  <c r="A32" i="5"/>
  <c r="W31" i="5"/>
  <c r="A31" i="5"/>
  <c r="W30" i="5"/>
  <c r="A30" i="5"/>
  <c r="W29" i="5"/>
  <c r="W28" i="5"/>
  <c r="W27" i="5"/>
  <c r="W26" i="5"/>
  <c r="W25" i="5"/>
  <c r="W24" i="5"/>
  <c r="W23" i="5"/>
  <c r="A23" i="5"/>
  <c r="W22" i="5"/>
  <c r="W21" i="5"/>
  <c r="A21" i="5"/>
  <c r="W20" i="5"/>
  <c r="A20" i="5"/>
  <c r="W19" i="5"/>
  <c r="A19" i="5"/>
  <c r="W18" i="5"/>
  <c r="A18" i="5"/>
  <c r="W17" i="5"/>
  <c r="W16" i="5"/>
  <c r="A16" i="5"/>
  <c r="W15" i="5"/>
  <c r="A15" i="5"/>
  <c r="W14" i="5"/>
  <c r="W13" i="5"/>
  <c r="W12" i="5"/>
  <c r="W11" i="5"/>
  <c r="W10" i="5"/>
  <c r="W9" i="5"/>
  <c r="W8" i="5"/>
  <c r="A8" i="5"/>
  <c r="W7" i="5"/>
  <c r="W6" i="5"/>
  <c r="W5" i="5"/>
  <c r="A5" i="5"/>
  <c r="W4" i="5"/>
  <c r="A4" i="5"/>
  <c r="W21" i="4"/>
  <c r="A21" i="4"/>
  <c r="W20" i="4"/>
  <c r="W19" i="4"/>
  <c r="W18" i="4"/>
  <c r="W17" i="4"/>
  <c r="A17" i="4"/>
  <c r="W16" i="4"/>
  <c r="A16" i="4"/>
  <c r="W15" i="4"/>
  <c r="W14" i="4"/>
  <c r="W13" i="4"/>
  <c r="W12" i="4"/>
  <c r="A12" i="4"/>
  <c r="W11" i="4"/>
  <c r="W10" i="4"/>
  <c r="W9" i="4"/>
  <c r="W8" i="4"/>
  <c r="W7" i="4"/>
  <c r="A7" i="4"/>
  <c r="W6" i="4"/>
  <c r="W5" i="4"/>
  <c r="W4" i="4"/>
  <c r="A4" i="4"/>
  <c r="A25" i="3"/>
  <c r="A23" i="3"/>
  <c r="A22" i="3"/>
  <c r="A21" i="3"/>
  <c r="A18" i="3"/>
  <c r="A15" i="3"/>
  <c r="A14" i="3"/>
  <c r="W4" i="3"/>
  <c r="W5" i="3"/>
  <c r="W6" i="3"/>
  <c r="W7" i="3"/>
  <c r="W8" i="3"/>
  <c r="W9" i="3"/>
  <c r="W10" i="3"/>
  <c r="W11" i="3"/>
  <c r="W12" i="3"/>
  <c r="W13" i="3"/>
  <c r="W14" i="3"/>
  <c r="W15" i="3"/>
  <c r="W16" i="3"/>
  <c r="W17" i="3"/>
  <c r="W18" i="3"/>
  <c r="W19" i="3"/>
  <c r="W20" i="3"/>
  <c r="W21" i="3"/>
  <c r="W22" i="3"/>
  <c r="W23" i="3"/>
  <c r="W24" i="3"/>
  <c r="W2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1" authorId="0" shapeId="0" xr:uid="{51965F0B-B880-4975-B87D-B775B4EB4618}">
      <text>
        <r>
          <rPr>
            <sz val="10"/>
            <color rgb="FF000000"/>
            <rFont val="Arial"/>
          </rPr>
          <t>site under construction
	-Lynda Chao</t>
        </r>
      </text>
    </comment>
  </commentList>
</comments>
</file>

<file path=xl/sharedStrings.xml><?xml version="1.0" encoding="utf-8"?>
<sst xmlns="http://schemas.openxmlformats.org/spreadsheetml/2006/main" count="5728" uniqueCount="504">
  <si>
    <t>FULL SHEET</t>
  </si>
  <si>
    <t>RESIDENTIAL ENGAGEMENT CAPABILITIES</t>
  </si>
  <si>
    <t>FINANCIAL/DATA MANAGEMENT</t>
  </si>
  <si>
    <t>SUMMARY</t>
  </si>
  <si>
    <t>Hyperlink to website</t>
  </si>
  <si>
    <t>Free For Resident</t>
  </si>
  <si>
    <t>Free for enterprise</t>
  </si>
  <si>
    <t>Account Required 
(resident)</t>
  </si>
  <si>
    <t>Account Required 
(enterprise)</t>
  </si>
  <si>
    <t>Multilingual Platform</t>
  </si>
  <si>
    <t>Public Comment</t>
  </si>
  <si>
    <t>Community Conversations + Idea Generation</t>
  </si>
  <si>
    <t>Mobile-Friendly</t>
  </si>
  <si>
    <t>Stakeholder Engagement</t>
  </si>
  <si>
    <t>Surveys</t>
  </si>
  <si>
    <t>Photo Narratives + Analysis</t>
  </si>
  <si>
    <t xml:space="preserve">Video Participation </t>
  </si>
  <si>
    <t>Video Streaming</t>
  </si>
  <si>
    <t>Podcast</t>
  </si>
  <si>
    <t>Transit Specific</t>
  </si>
  <si>
    <t>Real-Time Reporting</t>
  </si>
  <si>
    <t>Mapping/Spatial Capabilities</t>
  </si>
  <si>
    <t>Scenario Analysis</t>
  </si>
  <si>
    <t>Indicator Tracking</t>
  </si>
  <si>
    <t>Participatory Budgeting</t>
  </si>
  <si>
    <t>Data Management</t>
  </si>
  <si>
    <t xml:space="preserve">Number of x's (total) </t>
  </si>
  <si>
    <t>Free for resident is defined as being completely cost-free for resident use.</t>
  </si>
  <si>
    <t>Resident must create an account in order to participate in any functions provided by the platform</t>
  </si>
  <si>
    <t>Enterprise must create an account in order to use tools provided by the platform. Platforms may be free for an enterprise but require an account.</t>
  </si>
  <si>
    <t>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"powered by" indicates greater specificity.</t>
  </si>
  <si>
    <t>Platform provides a venue for participants to record their opinion. Different from chat or conversation.</t>
  </si>
  <si>
    <t>Platform provides a method of dialogue between residents and enterprises as well as between residents. Not related to the ability to record information (video).</t>
  </si>
  <si>
    <t>Platform is formated so that use mobily is as seamless or better than the desktop version.</t>
  </si>
  <si>
    <t>Includes all kinds of engagement with vested parties larger than a single resident (stakeholder). Engagement is unique to each platform depending on the tools offered.</t>
  </si>
  <si>
    <t>Platform can create a questionnaire with a variety of possible responses.</t>
  </si>
  <si>
    <t>Allows for the uploading of photos which can be shared with interested parties.</t>
  </si>
  <si>
    <t>Allows for the participation of residents/stakeholders in discussion.</t>
  </si>
  <si>
    <t>Streaming video is content sent in compressed form over the Internet and displayed by the viewer in real time.</t>
  </si>
  <si>
    <t>A digital audio file made available publicly on the internet or for download</t>
  </si>
  <si>
    <t>Intention of platform is geared particularly to transit engagement. Tools vary.</t>
  </si>
  <si>
    <t>The immediate analyzation and description of business processes or incoming data as they occur. Varies by site depending on what is being reported on.</t>
  </si>
  <si>
    <t>Ability to map data or read gis mapping files.</t>
  </si>
  <si>
    <t>Scenario analysis is conducted, to analyze the impacts of possible future events on the system performance by taking into account several alternative outcomes</t>
  </si>
  <si>
    <t>Indicator Tracking allows for the tracking of indicators in a monitoring &amp; evaluation plan.</t>
  </si>
  <si>
    <t>Creates a method by which residents and stakeholders can engage in municipal/project budgeting</t>
  </si>
  <si>
    <t>Relating to acquiring, validating, storing, protecting, and processing data to ensure the accessibility, reliability, and timeliness of the data for its users. Data varies by tools provided by platform.</t>
  </si>
  <si>
    <t>Anchor</t>
  </si>
  <si>
    <t>x</t>
  </si>
  <si>
    <t>Bang the Table</t>
  </si>
  <si>
    <t>Citizen Budget</t>
  </si>
  <si>
    <t>Citizen Lab</t>
  </si>
  <si>
    <t>es; fr</t>
  </si>
  <si>
    <t>ClearGov</t>
  </si>
  <si>
    <t>LINK_ClearGov</t>
  </si>
  <si>
    <t>Codigital</t>
  </si>
  <si>
    <t>x*</t>
  </si>
  <si>
    <t>Community PlanIt</t>
  </si>
  <si>
    <t>Community Remarks</t>
  </si>
  <si>
    <t>LINK_Community Remarks</t>
  </si>
  <si>
    <t>Community Viz</t>
  </si>
  <si>
    <t>Conveyal</t>
  </si>
  <si>
    <t>LINK_Conveyal</t>
  </si>
  <si>
    <t>coUrbanize</t>
  </si>
  <si>
    <t>Crowd Guage</t>
  </si>
  <si>
    <t>Crowdbrite</t>
  </si>
  <si>
    <t>LINK_Crowdbrite</t>
  </si>
  <si>
    <t>*es</t>
  </si>
  <si>
    <t>CrowdMap</t>
  </si>
  <si>
    <t>LINK_CrowdMap</t>
  </si>
  <si>
    <t>Engagement Hub</t>
  </si>
  <si>
    <t>*es; hm; vi; cn; fr; ru</t>
  </si>
  <si>
    <t>Engaging Plans</t>
  </si>
  <si>
    <t>Enterprise Community</t>
  </si>
  <si>
    <t>ESRI Story Maps</t>
  </si>
  <si>
    <t>LINK_ESRI Story Maps</t>
  </si>
  <si>
    <t>Facebook</t>
  </si>
  <si>
    <t>LINK_Facebook</t>
  </si>
  <si>
    <t>es; vi; cn; fr; ru</t>
  </si>
  <si>
    <t>Field Papers</t>
  </si>
  <si>
    <t>Google Forms</t>
  </si>
  <si>
    <t>LINK_Google Forms</t>
  </si>
  <si>
    <t>Google My Maps</t>
  </si>
  <si>
    <t>GoToMeeting</t>
  </si>
  <si>
    <t>LINK_GoToMeeting</t>
  </si>
  <si>
    <t>GoToWebinar</t>
  </si>
  <si>
    <t>LINK_GoToWebinar</t>
  </si>
  <si>
    <t>IdeaScale</t>
  </si>
  <si>
    <t>es; cn; fr; ru</t>
  </si>
  <si>
    <t>Instagram</t>
  </si>
  <si>
    <t>LINK_Instagram</t>
  </si>
  <si>
    <t>Konveio</t>
  </si>
  <si>
    <t>LINK_Konveio</t>
  </si>
  <si>
    <t>LiveStories</t>
  </si>
  <si>
    <t>LINK_LiveStories</t>
  </si>
  <si>
    <t>Map Matters</t>
  </si>
  <si>
    <t>Maptionnaire</t>
  </si>
  <si>
    <t>Mentimeter</t>
  </si>
  <si>
    <t>LINK_Mentimeter</t>
  </si>
  <si>
    <t>Metro Quest</t>
  </si>
  <si>
    <t>MindMixer</t>
  </si>
  <si>
    <t>mySidewalk</t>
  </si>
  <si>
    <t>Neighborland</t>
  </si>
  <si>
    <t>LINK_Neighborland</t>
  </si>
  <si>
    <t>Nextdoor</t>
  </si>
  <si>
    <t>LINK_Nextdoor</t>
  </si>
  <si>
    <t>OpenGov</t>
  </si>
  <si>
    <t>LINK_OpenGov</t>
  </si>
  <si>
    <t>OppSites</t>
  </si>
  <si>
    <t>LINK_OppSites</t>
  </si>
  <si>
    <t>Periscope</t>
  </si>
  <si>
    <t>LINK_Periscope</t>
  </si>
  <si>
    <t>Photo Voice</t>
  </si>
  <si>
    <t>Poll Everywhere</t>
  </si>
  <si>
    <t>LINK_Poll Everywhere</t>
  </si>
  <si>
    <t>ReadyTalk</t>
  </si>
  <si>
    <t>LINK_ReadyTalk</t>
  </si>
  <si>
    <t>SimplyStakeholders</t>
  </si>
  <si>
    <t>LINK_SimplyStakeholders</t>
  </si>
  <si>
    <t>Slack</t>
  </si>
  <si>
    <t>Social Pin Point</t>
  </si>
  <si>
    <t>LINK_Social Pin Point</t>
  </si>
  <si>
    <t>Socrata</t>
  </si>
  <si>
    <t>LINK_Socrata</t>
  </si>
  <si>
    <t>Survey Gizmo</t>
  </si>
  <si>
    <t>Survey Monkey</t>
  </si>
  <si>
    <t>LINK_Survey Monkey</t>
  </si>
  <si>
    <t>Textizen</t>
  </si>
  <si>
    <t>es</t>
  </si>
  <si>
    <t>ThoughtExchange</t>
  </si>
  <si>
    <t>LINK_ThoughtExchange</t>
  </si>
  <si>
    <t>Twitter</t>
  </si>
  <si>
    <t>LINK_Twitter</t>
  </si>
  <si>
    <t>es; hm; vi; cn; fr; ru</t>
  </si>
  <si>
    <t>Webex</t>
  </si>
  <si>
    <t>LINK_Webex</t>
  </si>
  <si>
    <t>WeChat</t>
  </si>
  <si>
    <t>LINK_WeChat</t>
  </si>
  <si>
    <t>WikiMapia</t>
  </si>
  <si>
    <t>LINK_WikiMapia</t>
  </si>
  <si>
    <t>YouTube</t>
  </si>
  <si>
    <t>LINK_YouTube</t>
  </si>
  <si>
    <t>Zoom</t>
  </si>
  <si>
    <t>LINK_Zoom</t>
  </si>
  <si>
    <t>Descriptions</t>
  </si>
  <si>
    <t>Name</t>
  </si>
  <si>
    <t>Type</t>
  </si>
  <si>
    <t>Capabilities</t>
  </si>
  <si>
    <t>Cost</t>
  </si>
  <si>
    <t>*Platforms are organized by platform type. Platform types are ordered alphabetically.</t>
  </si>
  <si>
    <t xml:space="preserve">Describes type of platform. Categories include Podcast Platform, Engagement Platform, Open Data, Interactive Mapping, Social Media, Survey Platform, City Intelligence Platform, Video Participation,  </t>
  </si>
  <si>
    <t>Includes descriptions and some capabilites as described on website. Note that the descriptions are a summary and do not contain full capabilities. Visit site for further details.</t>
  </si>
  <si>
    <t>City Intelligence Platform</t>
  </si>
  <si>
    <t>Data collection, analysis, and profiling of local community needs. Covers wide range of topics. Involved with front-end visualizations, dashboard, and monitoring tools as well as back end collection and analysis. Operates differently depending on community needs. Consultation involved.</t>
  </si>
  <si>
    <t>$589 starting price. Contact for more details and customization.</t>
  </si>
  <si>
    <t>MindMixer is an idea creation and brainstorming platform, including map and survey options. It allows users to:
 • Propose and comment on new ideas
 • Earn points for participation
 • See results that rise to the top
Tool by mySidewalk**</t>
  </si>
  <si>
    <t xml:space="preserve">Contact vendor for pricing details.
</t>
  </si>
  <si>
    <t>MindMixer Solution
Community engagement platform
Share ideas, map-based ideas (pin drop), survey, polls, photos, challenges (citizens offer solutions)
stakeholders can submit ideas for general online discussion, vote or provide other feedback on ideas submitted by other users, and see data on user feedback on submitted ideas 
Best for creating and sharing interactive maps, charts, and reports; facilitating conversations about those products on social media.</t>
  </si>
  <si>
    <t>matchmaking site for infill development and smart growth
Best for encouraging smart growth development in communities</t>
  </si>
  <si>
    <t>Basic option is free. $40 monthly for single user, $380 monthly for organization. Custom pricing for enterprise.</t>
  </si>
  <si>
    <t>easy-to-use application that works with GIS software
for planners and citizens to learn and make choices about the places
USE FOR
- Scenario Planning
- Spatial Analysis
- Stakeholder Engagement
- Visualization
- Indicator Tracking
- Data Management</t>
  </si>
  <si>
    <t>Government/nonprofit price is $875/year, 
Commercial and academic pricing available.</t>
  </si>
  <si>
    <t xml:space="preserve">Evaluates public transport accesibility based on accesibility indicators. Uses local GTFS to calculate various kinds of accesibility based on destinations and transport. Uses Open Street Map coverage for scenario planning. </t>
  </si>
  <si>
    <t xml:space="preserve">Contact Vendor for pricing details.
</t>
  </si>
  <si>
    <t>Communication Platform</t>
  </si>
  <si>
    <t xml:space="preserve"> visual communication, where participants represent their community or point of view by taking photos,discussing them together,developing narratives to go with their photos, and conducting outreach or other action</t>
  </si>
  <si>
    <t>free</t>
  </si>
  <si>
    <t>free, online resource for those working to build healthier communities and bring about social change. It offers thousands of pages of tips and tools for taking action in communities. It contains over 300 educational modules and other free tools covering community assessment, planning, intervention, evaluation, advocacy, and other aspects of community practice</t>
  </si>
  <si>
    <t>Free</t>
  </si>
  <si>
    <t>Engagement Platform</t>
  </si>
  <si>
    <t>Forums, virtual post-it-notes for ideas, interactive mapping, community story-telling, guestbook for online feedback without dialogue, Q&amp;A, polls, surveys, virtual townhalls
Best for coordinating conversations on projects and initiatives
Used for:
- Collaboration
- Idea Generation
- Map-Based Surveys
- Online Public Comment
- Survey Tool
- Storymapping
- Stakeholder Engagement</t>
  </si>
  <si>
    <t xml:space="preserve">Varies depending on plan level, contact vendor for pricing details. Bang the Table also provides consultant services. </t>
  </si>
  <si>
    <t>Citizen Budget is a tool that allows cities to engage stakeholders in participatory budgeting simulations
USE FOR
- Participatory Budgeting
- Online Public Comment
- Stakeholder Engagement
- Indicator Tracking</t>
  </si>
  <si>
    <t xml:space="preserve">Contact vendor for pricing details.
</t>
  </si>
  <si>
    <t xml:space="preserve">digital participation platform to consult their citizens on local topics and include them in decision-making. </t>
  </si>
  <si>
    <t>Contact vendor</t>
  </si>
  <si>
    <t>uses place-based visualization tools with professionals and the public, both online and in-person, to find solutions to complex problems. 
Works with personal computers, tablets and mobile phones, allowing users to add virtual sticky notes, pictures, video links and ideas to maps, simulations and other community-planning tools</t>
  </si>
  <si>
    <t>Prices start at $750 a month but are varied based on need. Contact for pricing details</t>
  </si>
  <si>
    <t>streamlines processes and captures all your online and offline engagement activity and your individual and grouped stakeholders all in one place</t>
  </si>
  <si>
    <t>Engagement platform part of Enterprise Community. Allows for surveying, open ended questions on user-friendly interface</t>
  </si>
  <si>
    <t>$950 yearly</t>
  </si>
  <si>
    <t xml:space="preserve">Toolkit includes access to the following tools:
- Bang the Table
- Opp Sites
- Penciler
- Gridics
- Konveio (Engaging Plans)
- OpenStreetMap
- etc </t>
  </si>
  <si>
    <t>Price varies by product. Visit website for details.</t>
  </si>
  <si>
    <t>online platform for crowdsourcing and prioritizing ideas. It allows community members to submit ideas on any topic or challenge, vote or comment on the ideas. The platform then aggregates the input, so the best ideas bubble up to the surface.</t>
  </si>
  <si>
    <t xml:space="preserve">Free (up to 25 users) plan available; additional features/levels from $5,000 to $35,000. </t>
  </si>
  <si>
    <t>LocalData</t>
  </si>
  <si>
    <t>a allows users to report on conditions in their community, like sidewalk gaps or abandoned properties, and has other</t>
  </si>
  <si>
    <t>public engagement software tool the works to maximize the number of participants, span of participants, and collect informed and actionable input
works as online survey collecting targeted info to be used in development of a project</t>
  </si>
  <si>
    <t>Contact vendor for pricing details</t>
  </si>
  <si>
    <t xml:space="preserve">Digital engagement platform, stakeholder oriented with a custom domain. Project hosting and CRM of choice. SMS and Google/Facebook Analytics Capabilities and a variety of othrer tools. </t>
  </si>
  <si>
    <t>Starts at $1,000 monthly. Varies by services required.</t>
  </si>
  <si>
    <t>Designed to foster community conversation around community issues
neighborhood-oriented social media; and social media, including Facebook and Twitter, are fun ways to generate discussion and get qualitative feedback on community issues</t>
  </si>
  <si>
    <t xml:space="preserve">Stakeholder Management Software. Organizes and rates stakeholders and their interactions. </t>
  </si>
  <si>
    <t>Free up to 100 "interactions, $75/month basic, professional $450/month. Contact for Enterprise Pricing details</t>
  </si>
  <si>
    <t>Communities to get to know each other and discuss shared interests</t>
  </si>
  <si>
    <t>Paid subscription. Free for small teams, $6.67 monthly for medium businesses, $12.5 monthly for large businesses, contact for enterprise pricing.</t>
  </si>
  <si>
    <t>Analyzation and visualization of conversation and discourse. Helps sort through feedback in a visual, analytical way.</t>
  </si>
  <si>
    <t>Contact for pricing details.</t>
  </si>
  <si>
    <t>idea creation and feedback platform that allows users to suggest edits to ideas, rank ideas and vote on their favorite versions. 
Everyone can submit an answer or take an existing answer and try to improve it with modifications. 
An iterative process of pairing and selection makes it possible to co-create answers and reach group consensus.</t>
  </si>
  <si>
    <t>Free and corporate accounts are available, depending on number of projects and storage.</t>
  </si>
  <si>
    <t>online game platform designed to make engaging the public in civic planning processes more inclusive, fun, and rewarding</t>
  </si>
  <si>
    <t>built for real estate developers and planners to connect with neighbors on housing and programming for projects
community members can participate 24/7 by learning about the project and providing feedback online or on the go
google-translate integration</t>
  </si>
  <si>
    <t>Paid subscription</t>
  </si>
  <si>
    <t>Best for ranking priorities and understanding how they relate to proposed policies and actions.
Open-source online framework that allows users to created educational games and planning platforms. Participants interact in several ways:
 • Ranking a set of priorities
 • Understanding how a series of actions and policies might impact those priorities
 • Allocating "coins" toward the actions they support most
 • Reviewing others' results and comparing to their own
Used for:
- Scenario Planning
- Data Management
- Indicator Tracking
- Online Public Comment
- Stakeholder Engagement</t>
  </si>
  <si>
    <t>Free (Open Source)</t>
  </si>
  <si>
    <t>Engagement Software</t>
  </si>
  <si>
    <t xml:space="preserve">Free use for up to 3 documents is available for non-profit, small town, or education groups. 
Subscription plans start at $950 per year. </t>
  </si>
  <si>
    <t>Interactive Mapping</t>
  </si>
  <si>
    <t>platform that lets users tell a story by combining high quality maps with narrative text, images, and multimedia content. It offers several formats for presentation, including a crowdsourcing option that enables the community to add photos with captions. Story Map apps are open source, which allows users to host them on their own web servers and make styling changes beyond what is possible with ArcGIS Online authoring tools.</t>
  </si>
  <si>
    <t>Varies, depending on ArcGIS apps needed, with special pricing for nonprofits. StoryMaps are open source</t>
  </si>
  <si>
    <t>online application that allows users to create and print out a multi-page atlas of anywhere in the world. Users can photograph pages and upload them back to the atlas, automatically connect uploads and customize maps.</t>
  </si>
  <si>
    <t>Google's "My Maps" platform allows users to make and collaborate on custom maps that can record favorite places, community assets, and barriers to opportunity. 
Users can search for new places to save to the map or access maps on a mobile device and drop a pin where they are standing. 
Users can also add points, lines or polygons to the map along with text descriptions and pictures.
USED FOR:
- Asset Mapping
- Crowdsourcing
- Idea Generation</t>
  </si>
  <si>
    <t>on-demand software that allows users to create their own map-based questionnaires and civic participation platforms and to display results online for the public. Create map-based surveys for collecting feedback and then transform the data into tangible insights that can then be incorporated into project plans and designs.</t>
  </si>
  <si>
    <t>Varies. Pricing in Euros. Least expensive -- single-month price -- is approximately $500 U.S. dollars</t>
  </si>
  <si>
    <t>Interactive mapping/ idea sharing tool. Utilizes surveys, forums, interactive mapping, ideation. Also includes participatory budgeting and stakeholder management.</t>
  </si>
  <si>
    <t>Includes four pricing options. Inquire for pricing details.</t>
  </si>
  <si>
    <t>helpful for a transit area-level planning project, such as a Specific Plan or Transit-Oriented Plan
people can leave remarks</t>
  </si>
  <si>
    <t>Four plans,  $1,995 one time fee, $2,720 one time fee, $5,845 annual fee, and a web-hosting only option $320 annually</t>
  </si>
  <si>
    <t>helpful for a transit area-level planning project, such as a Specific Plan or Transit-Oriented Plan
ppl can leave remarks</t>
  </si>
  <si>
    <t>WikiMedia</t>
  </si>
  <si>
    <t>Interactive Mapping Platform</t>
  </si>
  <si>
    <t>Wikimaps is an initiative for historical mapping in Wikimedia. The aim is to gather old maps in Wikimedia Commons, place them on world coordinates with the help of Wikimedia volunteers, and then make them accessible for the public to use in a variety of ways. 
The project also brings together and develops tools for the discovery of old maps and information about places through history. The Kartographer extension powers interactive maps on Wikimedia wikis. 
Openbusmap.org is an example of Wikimedia Maps used to create maps of transportation options other than personal vehicle.</t>
  </si>
  <si>
    <t>InteractiveMapping Platform</t>
  </si>
  <si>
    <t>privately owned internet company that provides an open-content collaborative mapping project. The project implements an interactive "clickable" web map with a geographically-referenced wiki system, with the aim to mark and describe all geographical objects in the world.</t>
  </si>
  <si>
    <t>Open Data</t>
  </si>
  <si>
    <t>help cities communicate, connect and engage with their constituents to build community support for mission-critical projects</t>
  </si>
  <si>
    <t>Cloud-based data driven platform. Connects data silos, monitors the effectiveness of programs, sharing internal data. Easy data storage, consolidation, and access.</t>
  </si>
  <si>
    <t>Contact for pricing details</t>
  </si>
  <si>
    <t>Podcast platform</t>
  </si>
  <si>
    <t>Social Media</t>
  </si>
  <si>
    <t>Posts, Comments, Livestream, Polls, Sharing Info, Facebook Groups</t>
  </si>
  <si>
    <t>Free with account</t>
  </si>
  <si>
    <t xml:space="preserve">Posts, Comments, </t>
  </si>
  <si>
    <t>Posts, Comments, Sharing info</t>
  </si>
  <si>
    <t xml:space="preserve">Social Media platform. Posting, sharing media. </t>
  </si>
  <si>
    <t>Videos, Live Stream, Commenting</t>
  </si>
  <si>
    <t>Survey Platform</t>
  </si>
  <si>
    <t>Best for conducting online surveys; setting up simple online response forms.</t>
  </si>
  <si>
    <t xml:space="preserve">Free </t>
  </si>
  <si>
    <t>Presentation Software with additional interactive elements such as polling, surveying, etc.</t>
  </si>
  <si>
    <t>Basic, 9.99 monthly - Pro 24.99 monthly - Enterprise, custom. Contact for enterprise pricing details</t>
  </si>
  <si>
    <t>Best for allowing meeting participants to vote or take polls using mobile devices; sharing public input results in real time.
mobile polling and audience response system that relies on mobile devices, providing an alternative to proprietary keypad polling platforms. It allows for web-based survey collection via Twitter, mobile devices, and the web</t>
  </si>
  <si>
    <t>Varies, based on number of responses per poll, tech support, and features, from free for up to 25 responses to $19 per month for 50 responses, to $499 per month for 500 responses.</t>
  </si>
  <si>
    <t>an online survey platform that lets users:
 • Create surveys with advanced formatting, branding, and graphic control
 • Ask a wide variety of questions in user-friendly formats
 • Distribute surveys electronically and track responses across platforms
 • Review and download data
 • Generate reports can be viewed online or in PDF</t>
  </si>
  <si>
    <t>Single user plans: free for basic surveys (up to 100 responses); premium plans range from $25 to $150 per month. 
Multi-user (enterprise) plans also available. 25% discount for nonprofits.</t>
  </si>
  <si>
    <t>digital link is sent out to the public or targeted groups to take the survey.
Users can also pay to access additional features, including unlimited questions and responses, enhanced security, custom design and enhanced reporting</t>
  </si>
  <si>
    <t>mobile application that makes it possible to collect community input via mobile phones and texting. The platform lets the user:
 • Design short surveys
 • Send follow-up communications to participants
 • Analyze data</t>
  </si>
  <si>
    <t>Varies, depending on number of surveys and length of subscription.</t>
  </si>
  <si>
    <t>Video Participation</t>
  </si>
  <si>
    <t>Video participation teleconference platform with featurs such as meeting, recording, transcipts.</t>
  </si>
  <si>
    <t xml:space="preserve">$12 Monthly for Professional Plan, $16 monthly for Business Plan (up to 250 participants). Contact for plan involving more than 250 participants </t>
  </si>
  <si>
    <t>For hosting online events. Includes scheduling, registration, branding, surveys, questions, etc. Also includes analytics for each event.</t>
  </si>
  <si>
    <t>Lite
$49.00
100 Participants 
Standard
$99.00
250 Participants 
Pro
$199.00
500 Participants 
Enterprise
$399.00</t>
  </si>
  <si>
    <t xml:space="preserve">Video Participation site for webinars, webcasts, and meetings. </t>
  </si>
  <si>
    <t>Standard* (Meetings)	
$12/user/month
Premium* (Meetings)	
$24/user/month
Starter (Webinars)	
$99/user
Advanced (Webinars)	
$249/user</t>
  </si>
  <si>
    <t>Video Participation for teleconferencing and video conversation.</t>
  </si>
  <si>
    <t xml:space="preserve">Free for personal use, 6.67 monthly for small teams, 12.50 monthly for medium teams, 26.95 for large teams. </t>
  </si>
  <si>
    <t>FREE</t>
  </si>
  <si>
    <t>RESIDENT ENGAGEMENT CAPABILITIES</t>
  </si>
  <si>
    <t>FINANCIAL/ DATA MANAGEMENT</t>
  </si>
  <si>
    <t>Free for enterprise is defined as having a cost-free option for enterprises. * indicates a paid option of that platform exists with added features.</t>
  </si>
  <si>
    <t>Platform can create a questionnair with a variety of possible responses.</t>
  </si>
  <si>
    <t>RESIDENT ACCOUNT REQUIRED</t>
  </si>
  <si>
    <t>Items are ordered by total number of tools</t>
  </si>
  <si>
    <t>*Platforms ordered by total number of tools</t>
  </si>
  <si>
    <t>MULTILINGUAL</t>
  </si>
  <si>
    <t>*Platforms ordered alphabetically</t>
  </si>
  <si>
    <t>PUBLIC COMMENT</t>
  </si>
  <si>
    <t>COMMUNITY CONVERSATION</t>
  </si>
  <si>
    <t>MOBILE FRIENDLY</t>
  </si>
  <si>
    <t>STAKEHOLDER ENGAGEMENT</t>
  </si>
  <si>
    <t>SURVEYS</t>
  </si>
  <si>
    <t>PHOTO NARRATIVES</t>
  </si>
  <si>
    <t>Platforms ordered by total number of tools</t>
  </si>
  <si>
    <t>VIDEO PARTICIPATION</t>
  </si>
  <si>
    <t>VIDEO STREAMING</t>
  </si>
  <si>
    <t>REAL-TIME REPORTING</t>
  </si>
  <si>
    <t>MAPPING ABILITIES</t>
  </si>
  <si>
    <t>SCENARIO ANALYSIS</t>
  </si>
  <si>
    <t>INDICATOR TRACKING</t>
  </si>
  <si>
    <t>*Platforms ordered by number of tools</t>
  </si>
  <si>
    <t>PARTICIPATORY BUDGETING</t>
  </si>
  <si>
    <t>DATA MANAGEMENT</t>
  </si>
  <si>
    <t>Platform Name</t>
  </si>
  <si>
    <t>Cost of platform. Note that pricing varies by platform. It can be monthly, per project, etc. and may vary by size.</t>
  </si>
  <si>
    <t>MindMixer Solution
Community engagement platform
Share ideas, map-based ideas (pin drop), survey, polls, photos, challenges (citizens offer solutions)
stakeholders can submit ideas for general online discussion, vote or provide other feedback on ideas submitted by other users, and see data on user feedback on submitted ideas 
Best for creating and sharing interactive maps, charts, and reports; facilitating conversations about those products on social media.</t>
  </si>
  <si>
    <r>
      <rPr>
        <b/>
        <sz val="10"/>
        <rFont val="Arial"/>
      </rPr>
      <t>Open Town Hall</t>
    </r>
    <r>
      <rPr>
        <sz val="10"/>
        <color rgb="FF000000"/>
        <rFont val="Arial"/>
      </rPr>
      <t xml:space="preserve">  
Mobile communitcation
Communication with maps
Interactive stories 
Best for managing and analyzing online comments across multiple projects.
Used for:
- Online Public Comment
- Interactive Meetings
- Idea Generation
- Survey Tool</t>
    </r>
  </si>
  <si>
    <t>Column3</t>
  </si>
  <si>
    <t>Column4</t>
  </si>
  <si>
    <r>
      <t>Cost of platform. Note that pricing varies by platform. It can be monthly, per project, etc. and may vary by size.</t>
    </r>
    <r>
      <rPr>
        <b/>
        <sz val="10"/>
        <rFont val="Abadi Extra Light"/>
        <family val="2"/>
      </rPr>
      <t xml:space="preserve"> Follow link above for first of two pricing sheets.</t>
    </r>
  </si>
  <si>
    <r>
      <rPr>
        <b/>
        <sz val="10"/>
        <rFont val="Abadi Extra Light"/>
        <family val="2"/>
      </rPr>
      <t>Engaging Plan:</t>
    </r>
    <r>
      <rPr>
        <sz val="10"/>
        <color rgb="FF000000"/>
        <rFont val="Abadi Extra Light"/>
        <family val="2"/>
      </rPr>
      <t xml:space="preserve"> online platform that users can customize for communications and engagement in planning processes. 
Best for sharing feedback and moderating documents
USE FOR
- Collaboration
- Online Public Comment
- Stakeholder Engagement</t>
    </r>
  </si>
  <si>
    <r>
      <rPr>
        <b/>
        <sz val="10"/>
        <rFont val="Abadi Extra Light"/>
        <family val="2"/>
      </rPr>
      <t>Open Town Hall</t>
    </r>
    <r>
      <rPr>
        <sz val="10"/>
        <color rgb="FF000000"/>
        <rFont val="Abadi Extra Light"/>
        <family val="2"/>
      </rPr>
      <t xml:space="preserve">  
Mobile communitcation
Communication with maps
Interactive stories 
Best for managing and analyzing online comments across multiple projects.
Used for:
- Online Public Comment
- Interactive Meetings
- Idea Generation
- Survey Tool</t>
    </r>
  </si>
  <si>
    <t>Column1</t>
  </si>
  <si>
    <t>Column5</t>
  </si>
  <si>
    <t>Sheet Description</t>
  </si>
  <si>
    <t>Platform Capabilities</t>
  </si>
  <si>
    <t>Platform Descriptions</t>
  </si>
  <si>
    <t>FULL Platform Capabilities</t>
  </si>
  <si>
    <t>FULL Platform Descriptions</t>
  </si>
  <si>
    <t>RESIDENTIAL ACCOUNT</t>
  </si>
  <si>
    <t>ENTERPRISE ACCOUNT</t>
  </si>
  <si>
    <t>Is Free for both the Enterprise and User</t>
  </si>
  <si>
    <t>Full platform list descriptions</t>
  </si>
  <si>
    <t>Full Platform list marking which capablities they have</t>
  </si>
  <si>
    <t>Individually selectable Descriptions of Platforms</t>
  </si>
  <si>
    <t>Individually selectable Capabilities of Platforms</t>
  </si>
  <si>
    <t>Column2</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</si>
  <si>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</si>
  <si>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</si>
  <si>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</si>
  <si>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</si>
  <si>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</si>
  <si>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</si>
  <si>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</si>
  <si>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</si>
  <si>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</si>
  <si>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</si>
  <si>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</si>
  <si>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</si>
  <si>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</si>
  <si>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</si>
  <si>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</si>
  <si>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</si>
  <si>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</si>
  <si>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Enterprise Account</t>
  </si>
  <si>
    <t>PHOTO NARRATIVE</t>
  </si>
  <si>
    <t>PODCAST</t>
  </si>
  <si>
    <t>TRANSIT SPECIFIC</t>
  </si>
  <si>
    <t>REAL TIME</t>
  </si>
  <si>
    <t>MAPPING</t>
  </si>
  <si>
    <t>BUDGETING</t>
  </si>
  <si>
    <t>SURVEY</t>
  </si>
  <si>
    <t>-</t>
  </si>
  <si>
    <t>Free for resident is defined as being completely cost-free for resident use. * marks platforms with both a free and paid option.</t>
  </si>
  <si>
    <t>Platforms</t>
  </si>
  <si>
    <t>Includes a built in feature for one or more languages beyond English. Notation for all languages spoken by more than 0.2% of the population in Minnesota. Spanish=sp; Hmong=hm; Vietnamese=vi; Chinese=ch; French=fr; Russian=ru. *indicates platform is powere</t>
  </si>
  <si>
    <t>Sheet Names</t>
  </si>
  <si>
    <t>Platform</t>
  </si>
  <si>
    <t>Platform Type</t>
  </si>
  <si>
    <t>Platform Description</t>
  </si>
  <si>
    <t>Platform Cost</t>
  </si>
  <si>
    <t>Platforms are ordered by total number of tools. THIS SHEET DESCRIBES ALL PLATFORMS WHICH ARE FREE FOR ENTERPRISE.</t>
  </si>
  <si>
    <t>Comments</t>
  </si>
  <si>
    <t xml:space="preserve">3.8 on Facebook Review. Reviews say it works best for open ended questions. </t>
  </si>
  <si>
    <t>5 on Facebook Review. Most reviews deem this platform an effective means of communication.</t>
  </si>
  <si>
    <t>4.7 rating on featuredcustomers.com. Testimonials on BangTheTable website found Bang the Table to be a valuable HQ of sorts.</t>
  </si>
  <si>
    <r>
      <t xml:space="preserve">Free for Enterprise </t>
    </r>
    <r>
      <rPr>
        <u/>
        <sz val="10"/>
        <color theme="10"/>
        <rFont val="Arial"/>
        <family val="2"/>
      </rPr>
      <t>* Indicates a paid option exists. More in description.</t>
    </r>
  </si>
  <si>
    <t>Target Demographics</t>
  </si>
  <si>
    <t>Security</t>
  </si>
  <si>
    <t xml:space="preserve">Demographics of platform users. Includes ethnic, economic, age, and other. </t>
  </si>
  <si>
    <t>Data collection, analysis, and profiling of local community needs. Covers wide range of topics. Involved with front-end visualizations, dashboard, and monitoring tools as well as back end collection and analysis. Operates differently depending on community needs. Consultation involved. Special Pandemic tool (America Forward), which connects businesses to government for recovery cooperation.</t>
  </si>
  <si>
    <t>Hosted by AWS to protect server, network protected by vpn, firewall, and Virtual Private Cloud. All connections encrypted. See https://www.livestories.com/security for more details</t>
  </si>
  <si>
    <t>General Community. Platform uses multiple tools to engage a variety of people. Interested demographic can change depending on quiery.</t>
  </si>
  <si>
    <t>Community at large, visual learning (map-based)</t>
  </si>
  <si>
    <t>Uses cookies and web beacons to track personal information, NOT responses. No way to track multiple reasponses. Same as above. See https://data.mysidewalk.com/privacy-policy for more details.</t>
  </si>
  <si>
    <t xml:space="preserve">Uses cookies and web beacons to track personal information, NOT responses. No way to track multiple reasponses. </t>
  </si>
  <si>
    <t>For Local Stakeholders, small businesses, and community organizations.</t>
  </si>
  <si>
    <t xml:space="preserve">Uses cookies and web beacons to track personal information. May use generic information for advertising and other means. NOT responses. No way to track multiple reasponses. </t>
  </si>
  <si>
    <t>For Planners and Arc GIS specitalists.</t>
  </si>
  <si>
    <t>Communityviz tracks personal information with cookies, and shares with Concept Software, Inc. Software does not support community responses.</t>
  </si>
  <si>
    <t>Conveyal tracks personal information with cookies. Software does not support community responses.</t>
  </si>
  <si>
    <t>underrepresented or at-risk communities</t>
  </si>
  <si>
    <t>Generally positive reviews. Provides a meaningful way to engage residents in a universal language.</t>
  </si>
  <si>
    <t>Platform is not made to track responses. As a non-for-profit, no published security measures.</t>
  </si>
  <si>
    <t xml:space="preserve">Underrepresented communities, grass-roots initiatives. Teachers, local/regional agencies, </t>
  </si>
  <si>
    <t>No tracking of second responses. Platform based more on education, collaboration is done at the agency/teaching level.</t>
  </si>
  <si>
    <t>G2 gave OpenGove 4.5/5 stars. Users found it responsive, organized, and their website easy to use.</t>
  </si>
  <si>
    <t xml:space="preserve">No user reviews online. </t>
  </si>
  <si>
    <t>No reviews exist online. Little other published about it, appears to not have been used much previously.</t>
  </si>
  <si>
    <t>5/5 for overall use and 4/5 for customer service on capterra. Users find it easy to open multiple lines of conversation. Well designed and easy to navigate.</t>
  </si>
  <si>
    <t>Community at large and within schools.</t>
  </si>
  <si>
    <t>Platform has no reviews. Parent company Konveio is well reviewed and user-friendly.</t>
  </si>
  <si>
    <t>Best for engaging stakeholders</t>
  </si>
  <si>
    <t>Enterprise Community usability and reviews vary by product. Parent company is well received and toolkit is easy to navigate.</t>
  </si>
  <si>
    <t>varies</t>
  </si>
  <si>
    <t>No way to differentiate between public and anonymous. This means anyone can post and post multiple times.</t>
  </si>
  <si>
    <t>Community at large.</t>
  </si>
  <si>
    <t>4.2/5 on G2, 4/6/5 on Software Advice. Users find it simple to understand, simple to use. Easy for community to use as well.</t>
  </si>
  <si>
    <t>Community at large. Simple tool for simple engagement.</t>
  </si>
  <si>
    <t>Users find it easy to use and engaging. Replaces the cumbersome process of gaining community feedback/responses through manual surveys that urban planners map. Connects the survey tool to the map directly, allowing inputs to immediately become graphic data.</t>
  </si>
  <si>
    <t>Made simpler for older people, people without smartphones with printable version.</t>
  </si>
  <si>
    <t>No security option to track multiple responses. Generally secure. Site uses cookies.</t>
  </si>
  <si>
    <t>4.1/5 from the American Planning Association. One of the most widely used platforms fro digital engagement. Users find it to be  highly visual, engaging, and educational</t>
  </si>
  <si>
    <t>Metroquest is able to track demographic information of responses. It is able to see if there are repeat askers and how involved all participants are.</t>
  </si>
  <si>
    <t>Community at large, various</t>
  </si>
  <si>
    <t>Received 4.5/5 on Facebook reviews. Users found  it to be simple to use, excellent for small scale development and location interaction.</t>
  </si>
  <si>
    <t>Local communities, neighborhood level engagement.</t>
  </si>
  <si>
    <t>No security for responses beyond breaking community rules.</t>
  </si>
  <si>
    <t xml:space="preserve">Generally seen as a mixed bag. Excellent resource for local conversation and hyper-local issues. However, has been generative of crime and smalle scale scamming. </t>
  </si>
  <si>
    <t>Hyper local communities, small underserved communities for community demands.</t>
  </si>
  <si>
    <t>Little Platform security.</t>
  </si>
  <si>
    <t>SimplyStakeholders is rated poorly for customer engagement. Has a 49/100 on crozdesk.com</t>
  </si>
  <si>
    <t>Stakeholders</t>
  </si>
  <si>
    <t>No platform security for multiple responses. There is response tracking. More for conversation with specific stakeholders rather than single responses on an issue.</t>
  </si>
  <si>
    <t>Widely used as a team based platform.</t>
  </si>
  <si>
    <t>Not for community engagement, best for small teams.</t>
  </si>
  <si>
    <t>Encrypted, messaging is private among team members.</t>
  </si>
  <si>
    <t xml:space="preserve">4.6/5 review on g2, 4.7 on Capterra. Easy to use survey tools. Community members find it easy to use. </t>
  </si>
  <si>
    <t>Data is encrypted, hosted by AWS. No tracking of individual responses.</t>
  </si>
  <si>
    <t>Employee Consultation</t>
  </si>
  <si>
    <t>Hgihly rated online. Found to be a positive generator of feedback among employees. Easy to use.</t>
  </si>
  <si>
    <t>Data is encrypted. Responses require login. Responses are monitored for multiple responses. Surveys usually made for one response.</t>
  </si>
  <si>
    <t>Community at large, education, visual learners</t>
  </si>
  <si>
    <t>Highly reviewed Emerson University software. Used by multiple municipalities, including the city of Boston.</t>
  </si>
  <si>
    <t xml:space="preserve">No security service for multiple responses. </t>
  </si>
  <si>
    <t xml:space="preserve">Constituents, stakeholders in real estate project. </t>
  </si>
  <si>
    <t>4.7/5 on featuredcustomers.com. Users find it to be an effective tool to communicate with other stakeholders, easy to communicate ideas.</t>
  </si>
  <si>
    <t xml:space="preserve">Addresses needs at regional level, </t>
  </si>
  <si>
    <t xml:space="preserve">Rated highly among users. Innovative tool, low cost and therefore highly appealing for local governments. </t>
  </si>
  <si>
    <t>Simple to use, single action platform. Used widely. Users find it straightforward and easy to use.</t>
  </si>
  <si>
    <t>Best for local governments in their individual engagement plan. Konveio can convert any type of pdf, converted documents can be used in indivudual, customized engagement plans.</t>
  </si>
  <si>
    <t>Does not apply</t>
  </si>
  <si>
    <t>Easy to use. Do not need prior experience to make a story map, putting agency in more people's hands. Simple, part of popular esri suite.</t>
  </si>
  <si>
    <t>Easy to read, simple tool. Functions are limited. Tool similar to other simple map making softwares, such as ESRI Story Maps, with less capabilities.</t>
  </si>
  <si>
    <t>Easy to use and create custom maps. Simple formating recognizable for most users (google maps)</t>
  </si>
  <si>
    <t>Can be used at local level for mapping at neighborhood scale. Provides opportunity for local residents to make their own maps.</t>
  </si>
  <si>
    <t>Can be used at local level for maping at neighborhood scale. Provides opportunity for local residents to make their own maps.</t>
  </si>
  <si>
    <t>Easy to make maps on this platform. Simple language and interface make it easy for users to follow and create their own maps.</t>
  </si>
  <si>
    <t>No reviews exist online. Not commonly used. Provides broad toolkit similar to other engagement platforms with less cohesion Cost effective comparison.</t>
  </si>
  <si>
    <t>No response security. Residents are able to post multiple comments anonomously.</t>
  </si>
  <si>
    <t>Not a widely used platform. Iconography and tools are basic. Comparatively cheap, not necessarily a deal for the product.</t>
  </si>
  <si>
    <t>Community at large, communities adjacent to mapped transit</t>
  </si>
  <si>
    <t>Difficult to use interface, unclear saving options. Simple tool.</t>
  </si>
  <si>
    <t>Local members looking to leave a quick remark.</t>
  </si>
  <si>
    <t>Still in beta construction, not published.</t>
  </si>
  <si>
    <t>Still in beta construction, not published and no notes on security.</t>
  </si>
  <si>
    <t>Because the website is a single, open-source, informaion can not be specified or seperated. Only reasonable use is to use it as a resource to understand a block in a preliminary sense, see what people have already said.</t>
  </si>
  <si>
    <t>No particular demographic</t>
  </si>
  <si>
    <t>No security</t>
  </si>
  <si>
    <t>5/5 review on Capterra. Users find it easy to understand and succesfully lays out plans for projects and support.</t>
  </si>
  <si>
    <t>Stakeholders, small businesses</t>
  </si>
  <si>
    <t>No security for second responses.</t>
  </si>
  <si>
    <t>Best for presenting financial information to stakeholders, small businesses, members of the community.</t>
  </si>
  <si>
    <t xml:space="preserve">Encrypted messaging, financial information is encrypted. </t>
  </si>
  <si>
    <t>Data is easy to manage, interface easy to use.</t>
  </si>
  <si>
    <t>Governments</t>
  </si>
  <si>
    <t>Information is collected. Uses cookies and google analytics.</t>
  </si>
  <si>
    <t>Part of Spotify, Anchor is a podcast creating app. Simple way to create podcasts for publishing across various social media.</t>
  </si>
  <si>
    <t>Easy to use, easy to create. Interface is readable. Anchor is rated 4.3/5 on google play.</t>
  </si>
  <si>
    <t>Younger, millenial, information dissemination. Valuable from a cultural context and media creation. Can be used to advertise within spotify ads.</t>
  </si>
  <si>
    <t>Monitors harmful content. Response tracking does not apply.</t>
  </si>
  <si>
    <t>Contreversial, well used.</t>
  </si>
  <si>
    <t>Variety of demographics. Advertising within facebook groups provides one of the most robust ways to engage particular audiences.</t>
  </si>
  <si>
    <t>Account creation, not encrypted</t>
  </si>
  <si>
    <t>Highly rated and highly used.</t>
  </si>
  <si>
    <t xml:space="preserve">Young audiences. Instagram is popular among gen z - millenial age smartphone users. Government can advertise meetings, events, innitiatives, etc. </t>
  </si>
  <si>
    <t>Account creation, not encrypted. Facebook is parent company.</t>
  </si>
  <si>
    <t>Live broadcasting social media site. Broadcasts are saved to timeline after they are completed.</t>
  </si>
  <si>
    <t>CNET says Periscope is currently the best way to live stream video. It's easy and there are a lot of options for watching, so planners can use this as an effective site for broadcast communication. It does not have an android version and the timeline is apparently organized poorly.</t>
  </si>
  <si>
    <t>Young audiences. Periscope is yet to catch on fully, but it's live streaming option is a popular method of communication among younger audiences. Easy way for users to engage informally during a live event.</t>
  </si>
  <si>
    <t>Not encrypted. Second response does not apply to Periscope.</t>
  </si>
  <si>
    <t>Generally younger population, but can be used to engage a larger base.</t>
  </si>
  <si>
    <t>Not encrypted.</t>
  </si>
  <si>
    <t>Though the site has a 2.7/5 rating on Google Play, it is highly used among Chinese speaking users.</t>
  </si>
  <si>
    <t>Chinese speaking users.</t>
  </si>
  <si>
    <t>Not encrypted. Has been an issue with the privacy policy, given that information can be used by the state of China.</t>
  </si>
  <si>
    <t xml:space="preserve">Definitive platform for video sharing. </t>
  </si>
  <si>
    <t>Younger demographic are more likely to be subscribers, general community for a single video.</t>
  </si>
  <si>
    <t>Not encrypted. Owned by google and has same privacy policy as google products.</t>
  </si>
  <si>
    <t>Popular, 4.8/5 rating on google play. Extremely easy to use.</t>
  </si>
  <si>
    <t>General. Any link can be used for all simple surveys.</t>
  </si>
  <si>
    <t>Multiple responses are tracked by email/name. Program can allow admins to block users from submitting more than one response.</t>
  </si>
  <si>
    <t>3.8/5 on Google Play, Mentimeter is flexible but does not have an import option and limits questions to two. Can hamper creative, but is easy to use and has an easy interface.</t>
  </si>
  <si>
    <t>Responses are limited to two per person.</t>
  </si>
  <si>
    <t>General, younger. Any link can be used for all simple surveys, but simple layout works well for younger ages.</t>
  </si>
  <si>
    <t>4.6/5 on Capterra. Simple to use, easy to understand, very visually interesting. May be too simple at times, given the list of format questions can be limiting and will not support more complex surveys.</t>
  </si>
  <si>
    <t>Mobile users, tech literate</t>
  </si>
  <si>
    <t>For Multiple choice, Q&amp;A, Clickable image, or Open-ended activities, you can control how many times each audience member can respond to your question.</t>
  </si>
  <si>
    <t>4.5/5 rating on Capterra. Seems fairly simple and easy to use, but some users have found its user interface confusing and capabilities too simple at times.</t>
  </si>
  <si>
    <t>Able to monitor and track responses but there is not an option to stop multiple responses.</t>
  </si>
  <si>
    <t>Advanced survey tracking (tracking multiple responses) come with the premium version.</t>
  </si>
  <si>
    <t>Free version and a premium version, premium version is 25-75 depending on capabilities.</t>
  </si>
  <si>
    <t>4.1 rating on Trust Radius. Users found it to be easy to understand, however lacking in complexity. Most customers were satisfied with the purchase.</t>
  </si>
  <si>
    <t>Extremely simple tool which users find easy to understand. Presents new opportunities to engage a greater breadth of people. Textizen employees are helpful in setting up a line for a city.</t>
  </si>
  <si>
    <t>Underrepresented communities, people without time.</t>
  </si>
  <si>
    <t>Responses are named by phone number. Multiple responses are not prevented, but can be seperated later.</t>
  </si>
  <si>
    <t>4.2/5 on Google Play. Users frequently have issues with the audio.</t>
  </si>
  <si>
    <t>General</t>
  </si>
  <si>
    <t>Does not track responses.</t>
  </si>
  <si>
    <t>Rated 4.3/5 on G2, Capterra. Easy to use, welll-used and well liked. Includes screensharing, private messaging, muting, calling in through a toll free number. Handles large numner of people well.</t>
  </si>
  <si>
    <t>Larger group meetings/ webinars</t>
  </si>
  <si>
    <t>Does Not Track Responses.</t>
  </si>
  <si>
    <t>2.8 on Google Play. Constant audio issues.</t>
  </si>
  <si>
    <t>4.3 on Google Play, Capterra with over one milliion reviews. Simple interface with standard video conversation tools.</t>
  </si>
  <si>
    <t>Widely used video participation application.</t>
  </si>
  <si>
    <t xml:space="preserve">Security measures taken by platform. Particular focus on security of tracking multiple survey/question responses </t>
  </si>
  <si>
    <t>4.4/5 on Tech Crunch. Works with non-profits; local, state and federal governments and bureaus and others to categorize unstructured data. It orders data and provides a way for users to query it and create visualizations to better understand it.rms found online.</t>
  </si>
  <si>
    <t>matchmaking site for infill development and smart growth
Best for encouraging smart growth development in communities. showcase existing or prospective projects, and then makes it possible to find business and real estate opportunities in cities and neighborhoods of interest.</t>
  </si>
  <si>
    <t>5.0 on Facebook Review. Reviews noted that the platform works best for open-ended discussion. May be less useful for well-defined projects wil report at the end.</t>
  </si>
  <si>
    <t>Well received, highly usable mapping platform. Easy to follow and connect opportunity to a map block.</t>
  </si>
  <si>
    <t>Valuable statistics and statistic analysis add-on for arc gis software.</t>
  </si>
  <si>
    <t>Extremely robust visual data analysis tool. Extremely timely, detailed scenario planning with the option for good, readable imagery.</t>
  </si>
  <si>
    <t>Governments, stakeholders</t>
  </si>
  <si>
    <t>No formal tracking of responses. Information and messaging is encrypted.</t>
  </si>
  <si>
    <t>Community at large for virtual town hall.</t>
  </si>
  <si>
    <t xml:space="preserve">Has a 4.6/5 rating on Facebook reviews, Users find it easy to participate and its content encouring of conversation. </t>
  </si>
  <si>
    <t xml:space="preserve">digital participation platform to consult their citizens on local topics and include them in decision-making. Engagement package is tailored for each community. </t>
  </si>
  <si>
    <t>Able to track responses, analize, and discard.</t>
  </si>
  <si>
    <t>Community at large, governments</t>
  </si>
  <si>
    <t>Data is public, not encrypted, no security system.</t>
  </si>
  <si>
    <t>Does not track multiple responses. AWS protected server.</t>
  </si>
  <si>
    <t>Encrypted data, hosted by AWS. Some platforms track responses.</t>
  </si>
  <si>
    <t>General Community, various (customizable by community, provides multiple avenues of engagement)</t>
  </si>
  <si>
    <t>Platform reviews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</si>
</sst>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8">
    <font>
      <sz val="10"/>
      <color rgb="FF000000"/>
      <name val="Arial"/>
    </font>
    <font>
      <b/>
      <sz val="12"/>
      <color rgb="FFFF0000"/>
      <name val="Tajawal"/>
    </font>
    <font>
      <b/>
      <sz val="10"/>
      <color rgb="FFFF0000"/>
      <name val="Tajawal"/>
    </font>
    <font>
      <b/>
      <sz val="10"/>
      <color theme="1"/>
      <name val="Tajawal"/>
    </font>
    <font>
      <b/>
      <u/>
      <sz val="10"/>
      <color rgb="FF1155CC"/>
      <name val="Tajawal"/>
    </font>
    <font>
      <u/>
      <sz val="10"/>
      <color rgb="FF1155CC"/>
      <name val="Tajawal"/>
    </font>
    <font>
      <sz val="10"/>
      <color theme="1"/>
      <name val="Arial"/>
    </font>
    <font>
      <sz val="10"/>
      <color theme="1"/>
      <name val="Tajawal"/>
    </font>
    <font>
      <sz val="10"/>
      <color rgb="FF222222"/>
      <name val="Tajawal"/>
    </font>
    <font>
      <b/>
      <sz val="10"/>
      <color theme="1"/>
      <name val="Arial"/>
    </font>
    <font>
      <u/>
      <sz val="10"/>
      <color rgb="FF1155CC"/>
      <name val="Tajawal"/>
    </font>
    <font>
      <u/>
      <sz val="10"/>
      <color rgb="FF0000FF"/>
      <name val="Tajawal"/>
    </font>
    <font>
      <sz val="11"/>
      <color rgb="FF000000"/>
      <name val="Inconsolata"/>
    </font>
    <font>
      <u/>
      <sz val="10"/>
      <color rgb="FF1155CC"/>
      <name val="Tajawal"/>
    </font>
    <font>
      <u/>
      <sz val="10"/>
      <color rgb="FF0000FF"/>
      <name val="Tajawal"/>
    </font>
    <font>
      <b/>
      <sz val="10"/>
      <color rgb="FF000000"/>
      <name val="Arial"/>
    </font>
    <font>
      <u/>
      <sz val="10"/>
      <color rgb="FF1155CC"/>
      <name val="Tajawal"/>
    </font>
    <font>
      <u/>
      <sz val="10"/>
      <color rgb="FF1155CC"/>
      <name val="Tajawal"/>
    </font>
    <font>
      <b/>
      <sz val="10"/>
      <color rgb="FF000000"/>
      <name val="Tajawal"/>
    </font>
    <font>
      <u/>
      <sz val="10"/>
      <color rgb="FF1155CC"/>
      <name val="Tajawal"/>
    </font>
    <font>
      <u/>
      <sz val="10"/>
      <color rgb="FF1155CC"/>
      <name val="Tajawal"/>
    </font>
    <font>
      <b/>
      <sz val="10"/>
      <color rgb="FF222222"/>
      <name val="Tajawal"/>
    </font>
    <font>
      <u/>
      <sz val="10"/>
      <color rgb="FF1155CC"/>
      <name val="Tajawal"/>
    </font>
    <font>
      <u/>
      <sz val="10"/>
      <color rgb="FF1155CC"/>
      <name val="Tajawal"/>
    </font>
    <font>
      <u/>
      <sz val="10"/>
      <color rgb="FF1155CC"/>
      <name val="Tajawal"/>
    </font>
    <font>
      <u/>
      <sz val="10"/>
      <color rgb="FF1155CC"/>
      <name val="Tajawal"/>
    </font>
    <font>
      <b/>
      <u/>
      <sz val="10"/>
      <color rgb="FF1155CC"/>
      <name val="Tajawal"/>
    </font>
    <font>
      <b/>
      <sz val="10"/>
      <name val="Arial"/>
    </font>
    <font>
      <sz val="10"/>
      <color theme="1"/>
      <name val="Abadi Extra Light"/>
      <family val="2"/>
    </font>
    <font>
      <b/>
      <sz val="10"/>
      <name val="Abadi Extra Light"/>
      <family val="2"/>
    </font>
    <font>
      <b/>
      <sz val="10"/>
      <color theme="1"/>
      <name val="Abadi Extra Light"/>
      <family val="2"/>
    </font>
    <font>
      <sz val="10"/>
      <color rgb="FF000000"/>
      <name val="Abadi Extra Light"/>
      <family val="2"/>
    </font>
    <font>
      <sz val="10"/>
      <color theme="1"/>
      <name val="Arial"/>
      <family val="2"/>
    </font>
    <font>
      <b/>
      <sz val="10"/>
      <color theme="1"/>
      <name val="Arial"/>
      <family val="2"/>
    </font>
    <font>
      <sz val="11"/>
      <color rgb="FF000000"/>
      <name val="Calibri"/>
      <family val="2"/>
    </font>
    <font>
      <sz val="11"/>
      <color theme="1"/>
      <name val="Calibri"/>
      <family val="2"/>
    </font>
    <font>
      <sz val="14"/>
      <color rgb="FF000000"/>
      <name val="Calibri"/>
      <family val="2"/>
    </font>
    <font>
      <sz val="14"/>
      <color rgb="FFFFFF00"/>
      <name val="Calibri"/>
      <family val="2"/>
    </font>
    <font>
      <sz val="11"/>
      <color rgb="FFFFFF00"/>
      <name val="Calibri"/>
      <family val="2"/>
    </font>
    <font>
      <b/>
      <sz val="10"/>
      <color theme="0"/>
      <name val="Arial"/>
      <family val="2"/>
    </font>
    <font>
      <b/>
      <sz val="10"/>
      <name val="Arial"/>
      <family val="2"/>
    </font>
    <font>
      <sz val="11"/>
      <color theme="1"/>
      <name val="Inconsolata"/>
    </font>
    <font>
      <b/>
      <sz val="10"/>
      <color rgb="FFFF0000"/>
      <name val="Arial"/>
      <family val="2"/>
    </font>
    <font>
      <sz val="14"/>
      <color rgb="FF800000"/>
      <name val="Calibri"/>
      <family val="2"/>
    </font>
    <font>
      <sz val="11"/>
      <color rgb="FF800000"/>
      <name val="Calibri"/>
      <family val="2"/>
    </font>
    <font>
      <b/>
      <sz val="10"/>
      <color rgb="FF800000"/>
      <name val="Arial"/>
      <family val="2"/>
    </font>
    <font>
      <u/>
      <sz val="10"/>
      <color theme="10"/>
      <name val="Arial"/>
    </font>
    <font>
      <u/>
      <sz val="10"/>
      <color theme="10"/>
      <name val="Arial"/>
      <family val="2"/>
    </font>
  </fonts>
  <fills count="21">
    <fill>
      <patternFill patternType="none"/>
    </fill>
    <fill>
      <patternFill patternType="gray125"/>
    </fill>
    <fill>
      <patternFill patternType="solid">
        <fgColor rgb="FFBDBDBD"/>
        <bgColor rgb="FFBDBDBD"/>
      </patternFill>
    </fill>
    <fill>
      <patternFill patternType="solid">
        <fgColor rgb="FFFFFFFF"/>
        <bgColor rgb="FFFFFFFF"/>
      </patternFill>
    </fill>
    <fill>
      <patternFill patternType="solid">
        <fgColor rgb="FFF3F3F3"/>
        <bgColor rgb="FFF3F3F3"/>
      </patternFill>
    </fill>
    <fill>
      <patternFill patternType="solid">
        <fgColor rgb="FFB7B7B7"/>
        <bgColor rgb="FFB7B7B7"/>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rgb="FFBDBDBD"/>
      </patternFill>
    </fill>
    <fill>
      <patternFill patternType="solid">
        <fgColor theme="4" tint="0.79998168889431442"/>
        <bgColor theme="4" tint="0.79998168889431442"/>
      </patternFill>
    </fill>
    <fill>
      <patternFill patternType="solid">
        <fgColor theme="0" tint="-0.249977111117893"/>
        <bgColor rgb="FFFFFFFF"/>
      </patternFill>
    </fill>
    <fill>
      <patternFill patternType="solid">
        <fgColor theme="0" tint="-0.34998626667073579"/>
        <bgColor rgb="FFBDBDBD"/>
      </patternFill>
    </fill>
    <fill>
      <patternFill patternType="solid">
        <fgColor theme="0" tint="-0.34998626667073579"/>
        <bgColor indexed="64"/>
      </patternFill>
    </fill>
    <fill>
      <patternFill patternType="solid">
        <fgColor theme="0" tint="-0.34998626667073579"/>
        <bgColor rgb="FFFFFFFF"/>
      </patternFill>
    </fill>
    <fill>
      <patternFill patternType="solid">
        <fgColor theme="0" tint="-0.14999847407452621"/>
        <bgColor rgb="FFFFFFFF"/>
      </patternFill>
    </fill>
    <fill>
      <patternFill patternType="solid">
        <fgColor theme="2" tint="-0.499984740745262"/>
        <bgColor rgb="FFBDBDBD"/>
      </patternFill>
    </fill>
    <fill>
      <patternFill patternType="solid">
        <fgColor theme="2" tint="-0.499984740745262"/>
        <bgColor theme="4"/>
      </patternFill>
    </fill>
    <fill>
      <patternFill patternType="solid">
        <fgColor theme="2" tint="-0.499984740745262"/>
        <bgColor rgb="FFFFFFFF"/>
      </patternFill>
    </fill>
    <fill>
      <patternFill patternType="solid">
        <fgColor theme="0" tint="-0.34998626667073579"/>
        <bgColor rgb="FFCCCCCC"/>
      </patternFill>
    </fill>
    <fill>
      <patternFill patternType="solid">
        <fgColor theme="0" tint="-0.34998626667073579"/>
        <bgColor theme="4"/>
      </patternFill>
    </fill>
    <fill>
      <patternFill patternType="solid">
        <fgColor theme="0" tint="-0.14999847407452621"/>
        <bgColor rgb="FFBDBDBD"/>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theme="4" tint="0.39997558519241921"/>
      </top>
      <bottom/>
      <diagonal/>
    </border>
    <border>
      <left/>
      <right style="thin">
        <color theme="4" tint="0.39997558519241921"/>
      </right>
      <top style="thin">
        <color theme="4" tint="0.39997558519241921"/>
      </top>
      <bottom/>
      <diagonal/>
    </border>
  </borders>
  <cellStyleXfs count="2">
    <xf numFmtId="0" fontId="0" fillId="0" borderId="0"/>
    <xf numFmtId="0" fontId="46" fillId="0" borderId="0" applyNumberFormat="0" applyFill="0" applyBorder="0" applyAlignment="0" applyProtection="0"/>
  </cellStyleXfs>
  <cellXfs count="165">
    <xf numFmtId="0" fontId="0" fillId="0" borderId="0" xfId="0" applyFont="1" applyAlignment="1"/>
    <xf numFmtId="0" fontId="1" fillId="2" borderId="0" xfId="0" applyFont="1" applyFill="1" applyAlignment="1">
      <alignment horizontal="left" wrapText="1"/>
    </xf>
    <xf numFmtId="0" fontId="3" fillId="2" borderId="0" xfId="0" applyFont="1" applyFill="1" applyAlignment="1">
      <alignment horizontal="left" wrapText="1"/>
    </xf>
    <xf numFmtId="0" fontId="9" fillId="3" borderId="0" xfId="0" applyFont="1" applyFill="1" applyAlignment="1">
      <alignment horizontal="left" vertical="top"/>
    </xf>
    <xf numFmtId="0" fontId="10" fillId="3" borderId="0" xfId="0" applyFont="1" applyFill="1" applyAlignment="1">
      <alignment horizontal="left" vertical="center" wrapText="1"/>
    </xf>
    <xf numFmtId="0" fontId="11" fillId="3" borderId="0" xfId="0" applyFont="1" applyFill="1" applyAlignment="1">
      <alignment horizontal="left" vertical="center" wrapText="1"/>
    </xf>
    <xf numFmtId="0" fontId="3" fillId="3" borderId="0" xfId="0" applyFont="1" applyFill="1" applyAlignment="1">
      <alignment horizontal="left" vertical="center"/>
    </xf>
    <xf numFmtId="0" fontId="13" fillId="4" borderId="0" xfId="0" applyFont="1" applyFill="1" applyAlignment="1">
      <alignment horizontal="left" vertical="center" wrapText="1"/>
    </xf>
    <xf numFmtId="0" fontId="14" fillId="4" borderId="0" xfId="0" applyFont="1" applyFill="1" applyAlignment="1">
      <alignment horizontal="left" vertical="center" wrapText="1"/>
    </xf>
    <xf numFmtId="0" fontId="3" fillId="4" borderId="0" xfId="0" applyFont="1" applyFill="1" applyAlignment="1">
      <alignment horizontal="left" vertical="center"/>
    </xf>
    <xf numFmtId="0" fontId="12" fillId="4" borderId="0" xfId="0" applyFont="1" applyFill="1"/>
    <xf numFmtId="0" fontId="15" fillId="3" borderId="0" xfId="0" applyFont="1" applyFill="1" applyAlignment="1">
      <alignment horizontal="left"/>
    </xf>
    <xf numFmtId="0" fontId="15" fillId="4" borderId="0" xfId="0" applyFont="1" applyFill="1" applyAlignment="1">
      <alignment horizontal="left"/>
    </xf>
    <xf numFmtId="0" fontId="3" fillId="3" borderId="0" xfId="0" applyFont="1" applyFill="1" applyAlignment="1">
      <alignment horizontal="left"/>
    </xf>
    <xf numFmtId="0" fontId="9" fillId="3" borderId="0" xfId="0" applyFont="1" applyFill="1" applyAlignment="1">
      <alignment horizontal="left"/>
    </xf>
    <xf numFmtId="0" fontId="3" fillId="4" borderId="0" xfId="0" applyFont="1" applyFill="1" applyAlignment="1">
      <alignment horizontal="left"/>
    </xf>
    <xf numFmtId="0" fontId="9" fillId="4" borderId="0" xfId="0" applyFont="1" applyFill="1" applyAlignment="1">
      <alignment horizontal="left"/>
    </xf>
    <xf numFmtId="0" fontId="12" fillId="3" borderId="0" xfId="0" applyFont="1" applyFill="1"/>
    <xf numFmtId="0" fontId="3" fillId="0" borderId="0" xfId="0" applyFont="1" applyAlignment="1">
      <alignment horizontal="left"/>
    </xf>
    <xf numFmtId="0" fontId="3" fillId="0" borderId="0" xfId="0" applyFont="1" applyAlignment="1">
      <alignment vertical="center" wrapText="1"/>
    </xf>
    <xf numFmtId="0" fontId="1" fillId="3" borderId="0" xfId="0" applyFont="1" applyFill="1" applyAlignment="1">
      <alignment vertical="center" wrapText="1"/>
    </xf>
    <xf numFmtId="0" fontId="3" fillId="5" borderId="0" xfId="0" applyFont="1" applyFill="1" applyAlignment="1">
      <alignment vertical="center" wrapText="1"/>
    </xf>
    <xf numFmtId="0" fontId="3" fillId="3" borderId="0" xfId="0" applyFont="1" applyFill="1" applyAlignment="1">
      <alignment vertical="center" wrapText="1"/>
    </xf>
    <xf numFmtId="0" fontId="6" fillId="2" borderId="0" xfId="0" applyFont="1" applyFill="1" applyAlignment="1"/>
    <xf numFmtId="0" fontId="3" fillId="2" borderId="0" xfId="0" applyFont="1" applyFill="1" applyAlignment="1">
      <alignment wrapText="1"/>
    </xf>
    <xf numFmtId="0" fontId="7" fillId="4" borderId="0" xfId="0" applyFont="1" applyFill="1" applyAlignment="1">
      <alignment vertical="top" wrapText="1"/>
    </xf>
    <xf numFmtId="0" fontId="6" fillId="4" borderId="0" xfId="0" applyFont="1" applyFill="1" applyAlignment="1">
      <alignment vertical="top"/>
    </xf>
    <xf numFmtId="0" fontId="16" fillId="3" borderId="0" xfId="0" applyFont="1" applyFill="1" applyAlignment="1">
      <alignment wrapText="1"/>
    </xf>
    <xf numFmtId="0" fontId="9" fillId="3" borderId="0" xfId="0" applyFont="1" applyFill="1" applyAlignment="1"/>
    <xf numFmtId="0" fontId="3" fillId="3" borderId="0" xfId="0" applyFont="1" applyFill="1" applyAlignment="1"/>
    <xf numFmtId="0" fontId="17" fillId="4" borderId="0" xfId="0" applyFont="1" applyFill="1" applyAlignment="1">
      <alignment wrapText="1"/>
    </xf>
    <xf numFmtId="0" fontId="9" fillId="4" borderId="0" xfId="0" applyFont="1" applyFill="1" applyAlignment="1"/>
    <xf numFmtId="0" fontId="3" fillId="4" borderId="0" xfId="0" applyFont="1" applyFill="1" applyAlignment="1"/>
    <xf numFmtId="0" fontId="6" fillId="4" borderId="0" xfId="0" applyFont="1" applyFill="1" applyAlignment="1"/>
    <xf numFmtId="0" fontId="12" fillId="3" borderId="0" xfId="0" applyFont="1" applyFill="1" applyAlignment="1">
      <alignment horizontal="right"/>
    </xf>
    <xf numFmtId="0" fontId="15" fillId="4" borderId="0" xfId="0" applyFont="1" applyFill="1" applyAlignment="1"/>
    <xf numFmtId="0" fontId="12" fillId="4" borderId="0" xfId="0" applyFont="1" applyFill="1" applyAlignment="1">
      <alignment horizontal="right"/>
    </xf>
    <xf numFmtId="0" fontId="19" fillId="3" borderId="0" xfId="0" applyFont="1" applyFill="1" applyAlignment="1">
      <alignment wrapText="1"/>
    </xf>
    <xf numFmtId="0" fontId="15" fillId="3" borderId="0" xfId="0" applyFont="1" applyFill="1" applyAlignment="1"/>
    <xf numFmtId="0" fontId="20" fillId="4" borderId="0" xfId="0" applyFont="1" applyFill="1" applyAlignment="1">
      <alignment wrapText="1"/>
    </xf>
    <xf numFmtId="0" fontId="18" fillId="4" borderId="0" xfId="0" applyFont="1" applyFill="1" applyAlignment="1">
      <alignment vertical="top" wrapText="1"/>
    </xf>
    <xf numFmtId="0" fontId="21" fillId="4" borderId="0" xfId="0" applyFont="1" applyFill="1" applyAlignment="1">
      <alignment vertical="top" wrapText="1"/>
    </xf>
    <xf numFmtId="0" fontId="6" fillId="3" borderId="0" xfId="0" applyFont="1" applyFill="1" applyAlignment="1">
      <alignment vertical="top"/>
    </xf>
    <xf numFmtId="0" fontId="6" fillId="0" borderId="0" xfId="0" applyFont="1" applyAlignment="1"/>
    <xf numFmtId="0" fontId="7" fillId="3" borderId="0" xfId="0" applyFont="1" applyFill="1" applyAlignment="1">
      <alignment vertical="top" wrapText="1"/>
    </xf>
    <xf numFmtId="0" fontId="6" fillId="0" borderId="0" xfId="0" applyFont="1"/>
    <xf numFmtId="0" fontId="22" fillId="4" borderId="0" xfId="0" applyFont="1" applyFill="1" applyAlignment="1">
      <alignment vertical="top" wrapText="1"/>
    </xf>
    <xf numFmtId="0" fontId="23" fillId="3" borderId="0" xfId="0" applyFont="1" applyFill="1" applyAlignment="1">
      <alignment vertical="top" wrapText="1"/>
    </xf>
    <xf numFmtId="0" fontId="7" fillId="3" borderId="0" xfId="0" applyFont="1" applyFill="1" applyAlignment="1">
      <alignment vertical="top" wrapText="1"/>
    </xf>
    <xf numFmtId="0" fontId="3" fillId="4" borderId="0" xfId="0" applyFont="1" applyFill="1" applyAlignment="1">
      <alignment vertical="top" wrapText="1"/>
    </xf>
    <xf numFmtId="0" fontId="7" fillId="3" borderId="0" xfId="0" applyFont="1" applyFill="1" applyAlignment="1">
      <alignment wrapText="1"/>
    </xf>
    <xf numFmtId="0" fontId="6" fillId="3" borderId="0" xfId="0" applyFont="1" applyFill="1"/>
    <xf numFmtId="0" fontId="24" fillId="3" borderId="0" xfId="0" applyFont="1" applyFill="1" applyAlignment="1">
      <alignment wrapText="1"/>
    </xf>
    <xf numFmtId="0" fontId="25" fillId="4" borderId="0" xfId="0" applyFont="1" applyFill="1" applyAlignment="1">
      <alignment wrapText="1"/>
    </xf>
    <xf numFmtId="0" fontId="7" fillId="4" borderId="0" xfId="0" applyFont="1" applyFill="1" applyAlignment="1">
      <alignment wrapText="1"/>
    </xf>
    <xf numFmtId="0" fontId="26" fillId="3" borderId="0" xfId="0" applyFont="1" applyFill="1" applyAlignment="1">
      <alignment wrapText="1"/>
    </xf>
    <xf numFmtId="0" fontId="0" fillId="0" borderId="0" xfId="0" applyFont="1" applyAlignment="1"/>
    <xf numFmtId="0" fontId="1" fillId="2" borderId="0" xfId="0" applyFont="1" applyFill="1" applyAlignment="1">
      <alignment wrapText="1"/>
    </xf>
    <xf numFmtId="0" fontId="1" fillId="2" borderId="0" xfId="0" applyFont="1" applyFill="1" applyAlignment="1"/>
    <xf numFmtId="0" fontId="6" fillId="3" borderId="0" xfId="0" applyFont="1" applyFill="1" applyAlignment="1"/>
    <xf numFmtId="0" fontId="6" fillId="3" borderId="0" xfId="0" applyFont="1" applyFill="1" applyAlignment="1">
      <alignment vertical="top"/>
    </xf>
    <xf numFmtId="0" fontId="0" fillId="6" borderId="0" xfId="0" applyFont="1" applyFill="1" applyAlignment="1"/>
    <xf numFmtId="0" fontId="0" fillId="0" borderId="0" xfId="0" applyFont="1" applyAlignment="1"/>
    <xf numFmtId="0" fontId="34" fillId="0" borderId="0" xfId="0" applyFont="1" applyAlignment="1">
      <alignment vertical="top" wrapText="1"/>
    </xf>
    <xf numFmtId="0" fontId="36" fillId="6" borderId="0" xfId="0" applyFont="1" applyFill="1" applyAlignment="1">
      <alignment vertical="top" wrapText="1"/>
    </xf>
    <xf numFmtId="0" fontId="37" fillId="6" borderId="0" xfId="0" applyFont="1" applyFill="1" applyAlignment="1">
      <alignment vertical="top" wrapText="1"/>
    </xf>
    <xf numFmtId="0" fontId="38" fillId="0" borderId="0" xfId="0" applyFont="1" applyAlignment="1">
      <alignment vertical="top" wrapText="1"/>
    </xf>
    <xf numFmtId="0" fontId="0" fillId="0" borderId="0" xfId="0" applyFont="1" applyAlignment="1" applyProtection="1"/>
    <xf numFmtId="0" fontId="6" fillId="10" borderId="0" xfId="0" applyFont="1" applyFill="1" applyAlignment="1"/>
    <xf numFmtId="0" fontId="6" fillId="13" borderId="0" xfId="0" applyFont="1" applyFill="1" applyAlignment="1"/>
    <xf numFmtId="0" fontId="1" fillId="11" borderId="0" xfId="0" applyFont="1" applyFill="1" applyAlignment="1">
      <alignment wrapText="1"/>
    </xf>
    <xf numFmtId="0" fontId="0" fillId="6" borderId="0" xfId="0" applyFont="1" applyFill="1" applyBorder="1" applyAlignment="1"/>
    <xf numFmtId="0" fontId="1" fillId="11" borderId="10" xfId="0" applyFont="1" applyFill="1" applyBorder="1" applyAlignment="1"/>
    <xf numFmtId="0" fontId="40" fillId="12" borderId="11" xfId="0" applyFont="1" applyFill="1" applyBorder="1"/>
    <xf numFmtId="0" fontId="1" fillId="11" borderId="13" xfId="0" applyFont="1" applyFill="1" applyBorder="1" applyAlignment="1">
      <alignment wrapText="1"/>
    </xf>
    <xf numFmtId="0" fontId="32" fillId="14" borderId="8" xfId="0" applyFont="1" applyFill="1" applyBorder="1" applyAlignment="1"/>
    <xf numFmtId="0" fontId="32" fillId="14" borderId="9" xfId="0" applyFont="1" applyFill="1" applyBorder="1" applyAlignment="1"/>
    <xf numFmtId="0" fontId="32" fillId="14" borderId="11" xfId="0" applyFont="1" applyFill="1" applyBorder="1" applyAlignment="1"/>
    <xf numFmtId="0" fontId="32" fillId="0" borderId="9" xfId="0" applyFont="1" applyBorder="1" applyAlignment="1"/>
    <xf numFmtId="0" fontId="7" fillId="4" borderId="9" xfId="0" applyFont="1" applyFill="1" applyBorder="1" applyAlignment="1">
      <alignment vertical="top" wrapText="1"/>
    </xf>
    <xf numFmtId="0" fontId="8" fillId="4" borderId="9" xfId="0" applyFont="1" applyFill="1" applyBorder="1" applyAlignment="1">
      <alignment vertical="top" wrapText="1"/>
    </xf>
    <xf numFmtId="0" fontId="32" fillId="9" borderId="9" xfId="0" applyFont="1" applyFill="1" applyBorder="1" applyAlignment="1"/>
    <xf numFmtId="0" fontId="7" fillId="3" borderId="9" xfId="0" applyFont="1" applyFill="1" applyBorder="1" applyAlignment="1"/>
    <xf numFmtId="0" fontId="32" fillId="3" borderId="9" xfId="0" applyFont="1" applyFill="1" applyBorder="1" applyAlignment="1"/>
    <xf numFmtId="0" fontId="32" fillId="4" borderId="9" xfId="0" applyFont="1" applyFill="1" applyBorder="1" applyAlignment="1"/>
    <xf numFmtId="0" fontId="7" fillId="4" borderId="9" xfId="0" applyFont="1" applyFill="1" applyBorder="1" applyAlignment="1"/>
    <xf numFmtId="0" fontId="5" fillId="3" borderId="9" xfId="0" applyFont="1" applyFill="1" applyBorder="1" applyAlignment="1">
      <alignment wrapText="1"/>
    </xf>
    <xf numFmtId="0" fontId="5" fillId="4" borderId="9" xfId="0" applyFont="1" applyFill="1" applyBorder="1" applyAlignment="1">
      <alignment wrapText="1"/>
    </xf>
    <xf numFmtId="0" fontId="32" fillId="4" borderId="9" xfId="0" applyFont="1" applyFill="1" applyBorder="1" applyAlignment="1">
      <alignment vertical="top"/>
    </xf>
    <xf numFmtId="0" fontId="41" fillId="3" borderId="9" xfId="0" applyFont="1" applyFill="1" applyBorder="1" applyAlignment="1">
      <alignment horizontal="right"/>
    </xf>
    <xf numFmtId="0" fontId="41" fillId="4" borderId="9" xfId="0" applyFont="1" applyFill="1" applyBorder="1" applyAlignment="1">
      <alignment horizontal="right"/>
    </xf>
    <xf numFmtId="0" fontId="42" fillId="13" borderId="12" xfId="0" applyFont="1" applyFill="1" applyBorder="1" applyAlignment="1"/>
    <xf numFmtId="0" fontId="3" fillId="8" borderId="0" xfId="0" applyFont="1" applyFill="1" applyAlignment="1">
      <alignment wrapText="1"/>
    </xf>
    <xf numFmtId="0" fontId="33" fillId="3" borderId="9" xfId="0" applyFont="1" applyFill="1" applyBorder="1" applyAlignment="1"/>
    <xf numFmtId="0" fontId="3" fillId="4" borderId="9" xfId="0" applyFont="1" applyFill="1" applyBorder="1" applyAlignment="1"/>
    <xf numFmtId="0" fontId="33" fillId="4" borderId="9" xfId="0" applyFont="1" applyFill="1" applyBorder="1" applyAlignment="1"/>
    <xf numFmtId="0" fontId="3" fillId="3" borderId="9" xfId="0" applyFont="1" applyFill="1" applyBorder="1" applyAlignment="1"/>
    <xf numFmtId="0" fontId="3" fillId="2" borderId="0" xfId="0" applyFont="1" applyFill="1" applyBorder="1" applyAlignment="1">
      <alignment wrapText="1"/>
    </xf>
    <xf numFmtId="0" fontId="1" fillId="11" borderId="8" xfId="0" applyFont="1" applyFill="1" applyBorder="1" applyAlignment="1"/>
    <xf numFmtId="0" fontId="39" fillId="12" borderId="9" xfId="0" applyFont="1" applyFill="1" applyBorder="1" applyAlignment="1"/>
    <xf numFmtId="0" fontId="1" fillId="11" borderId="9" xfId="0" applyFont="1" applyFill="1" applyBorder="1" applyAlignment="1"/>
    <xf numFmtId="0" fontId="32" fillId="10" borderId="0" xfId="0" applyFont="1" applyFill="1" applyBorder="1" applyAlignment="1"/>
    <xf numFmtId="0" fontId="3" fillId="8" borderId="0" xfId="0" applyFont="1" applyFill="1" applyBorder="1" applyAlignment="1">
      <alignment wrapText="1"/>
    </xf>
    <xf numFmtId="0" fontId="32" fillId="4" borderId="0" xfId="0" applyFont="1" applyFill="1" applyBorder="1" applyAlignment="1"/>
    <xf numFmtId="0" fontId="42" fillId="12" borderId="9" xfId="0" applyFont="1" applyFill="1" applyBorder="1" applyAlignment="1"/>
    <xf numFmtId="0" fontId="3" fillId="4" borderId="9" xfId="0" applyFont="1" applyFill="1" applyBorder="1" applyAlignment="1">
      <alignment vertical="top" wrapText="1"/>
    </xf>
    <xf numFmtId="0" fontId="21" fillId="4" borderId="9" xfId="0" applyFont="1" applyFill="1" applyBorder="1" applyAlignment="1">
      <alignment vertical="top" wrapText="1"/>
    </xf>
    <xf numFmtId="0" fontId="32" fillId="3" borderId="9" xfId="0" applyFont="1" applyFill="1" applyBorder="1" applyAlignment="1">
      <alignment vertical="top"/>
    </xf>
    <xf numFmtId="0" fontId="1" fillId="15" borderId="8" xfId="0" applyFont="1" applyFill="1" applyBorder="1" applyAlignment="1"/>
    <xf numFmtId="0" fontId="39" fillId="16" borderId="9" xfId="0" applyFont="1" applyFill="1" applyBorder="1" applyAlignment="1"/>
    <xf numFmtId="0" fontId="1" fillId="15" borderId="9" xfId="0" applyFont="1" applyFill="1" applyBorder="1" applyAlignment="1"/>
    <xf numFmtId="0" fontId="33" fillId="17" borderId="9" xfId="0" applyFont="1" applyFill="1" applyBorder="1" applyAlignment="1"/>
    <xf numFmtId="0" fontId="42" fillId="16" borderId="9" xfId="0" applyFont="1" applyFill="1" applyBorder="1" applyAlignment="1"/>
    <xf numFmtId="0" fontId="1" fillId="15" borderId="13" xfId="0" applyFont="1" applyFill="1" applyBorder="1" applyAlignment="1">
      <alignment wrapText="1"/>
    </xf>
    <xf numFmtId="0" fontId="32" fillId="9" borderId="0" xfId="0" applyFont="1" applyFill="1" applyBorder="1" applyAlignment="1"/>
    <xf numFmtId="0" fontId="3" fillId="3" borderId="9" xfId="0" applyFont="1" applyFill="1" applyBorder="1" applyAlignment="1">
      <alignment vertical="top" wrapText="1"/>
    </xf>
    <xf numFmtId="0" fontId="21" fillId="3" borderId="9" xfId="0" applyFont="1" applyFill="1" applyBorder="1" applyAlignment="1">
      <alignment vertical="top" wrapText="1"/>
    </xf>
    <xf numFmtId="0" fontId="1" fillId="18" borderId="8" xfId="0" applyFont="1" applyFill="1" applyBorder="1" applyAlignment="1"/>
    <xf numFmtId="0" fontId="39" fillId="19" borderId="9" xfId="0" applyFont="1" applyFill="1" applyBorder="1" applyAlignment="1"/>
    <xf numFmtId="0" fontId="33" fillId="13" borderId="9" xfId="0" applyFont="1" applyFill="1" applyBorder="1" applyAlignment="1"/>
    <xf numFmtId="0" fontId="3" fillId="20" borderId="9" xfId="0" applyFont="1" applyFill="1" applyBorder="1" applyAlignment="1">
      <alignment wrapText="1"/>
    </xf>
    <xf numFmtId="0" fontId="3" fillId="20" borderId="13" xfId="0" applyFont="1" applyFill="1" applyBorder="1" applyAlignment="1">
      <alignment wrapText="1"/>
    </xf>
    <xf numFmtId="0" fontId="33" fillId="14" borderId="0" xfId="0" applyFont="1" applyFill="1" applyBorder="1" applyAlignment="1"/>
    <xf numFmtId="0" fontId="32" fillId="14" borderId="0" xfId="0" applyFont="1" applyFill="1" applyBorder="1" applyAlignment="1"/>
    <xf numFmtId="0" fontId="3" fillId="20" borderId="0" xfId="0" applyFont="1" applyFill="1" applyBorder="1" applyAlignment="1">
      <alignment wrapText="1"/>
    </xf>
    <xf numFmtId="0" fontId="1" fillId="13" borderId="8" xfId="0" applyFont="1" applyFill="1" applyBorder="1" applyAlignment="1"/>
    <xf numFmtId="0" fontId="7" fillId="20" borderId="0" xfId="0" applyFont="1" applyFill="1" applyBorder="1" applyAlignment="1">
      <alignment wrapText="1"/>
    </xf>
    <xf numFmtId="0" fontId="1" fillId="11" borderId="8" xfId="0" applyFont="1" applyFill="1" applyBorder="1" applyAlignment="1">
      <alignment wrapText="1"/>
    </xf>
    <xf numFmtId="0" fontId="33" fillId="20" borderId="0" xfId="0" applyFont="1" applyFill="1" applyBorder="1" applyAlignment="1"/>
    <xf numFmtId="0" fontId="3" fillId="4" borderId="0" xfId="0" applyFont="1" applyFill="1" applyBorder="1" applyAlignment="1">
      <alignment vertical="top" wrapText="1"/>
    </xf>
    <xf numFmtId="0" fontId="21" fillId="4" borderId="0" xfId="0" applyFont="1" applyFill="1" applyBorder="1" applyAlignment="1">
      <alignment vertical="top" wrapText="1"/>
    </xf>
    <xf numFmtId="0" fontId="7" fillId="3" borderId="9" xfId="0" applyFont="1" applyFill="1" applyBorder="1" applyAlignment="1">
      <alignment horizontal="right"/>
    </xf>
    <xf numFmtId="0" fontId="7" fillId="4" borderId="9" xfId="0" applyFont="1" applyFill="1" applyBorder="1" applyAlignment="1">
      <alignment horizontal="right"/>
    </xf>
    <xf numFmtId="0" fontId="32" fillId="20" borderId="0" xfId="0" applyFont="1" applyFill="1" applyBorder="1" applyAlignment="1"/>
    <xf numFmtId="0" fontId="35" fillId="6" borderId="4" xfId="0" applyFont="1" applyFill="1" applyBorder="1" applyAlignment="1">
      <alignment horizontal="left" vertical="center" wrapText="1" indent="1"/>
    </xf>
    <xf numFmtId="0" fontId="35" fillId="6" borderId="5" xfId="0" applyFont="1" applyFill="1" applyBorder="1" applyAlignment="1">
      <alignment horizontal="left" vertical="center" wrapText="1" indent="1"/>
    </xf>
    <xf numFmtId="0" fontId="35" fillId="6" borderId="6" xfId="0" applyFont="1" applyFill="1" applyBorder="1" applyAlignment="1">
      <alignment horizontal="left" vertical="center" wrapText="1" indent="1"/>
    </xf>
    <xf numFmtId="0" fontId="35" fillId="6" borderId="7" xfId="0" applyFont="1" applyFill="1" applyBorder="1" applyAlignment="1">
      <alignment horizontal="left" vertical="center" wrapText="1" indent="1"/>
    </xf>
    <xf numFmtId="0" fontId="43" fillId="6" borderId="2" xfId="0" applyFont="1" applyFill="1" applyBorder="1" applyAlignment="1">
      <alignment horizontal="left" vertical="top" wrapText="1" indent="1"/>
    </xf>
    <xf numFmtId="0" fontId="43" fillId="6" borderId="3" xfId="0" applyFont="1" applyFill="1" applyBorder="1" applyAlignment="1">
      <alignment horizontal="left" vertical="top" wrapText="1" indent="1"/>
    </xf>
    <xf numFmtId="0" fontId="44" fillId="6" borderId="5" xfId="0" applyFont="1" applyFill="1" applyBorder="1" applyAlignment="1">
      <alignment horizontal="left" vertical="center" wrapText="1" indent="1"/>
    </xf>
    <xf numFmtId="0" fontId="32" fillId="6" borderId="0" xfId="0" applyFont="1" applyFill="1" applyAlignment="1"/>
    <xf numFmtId="0" fontId="32" fillId="6" borderId="0" xfId="0" applyFont="1" applyFill="1" applyBorder="1" applyAlignment="1"/>
    <xf numFmtId="0" fontId="3" fillId="14" borderId="0" xfId="0" applyFont="1" applyFill="1" applyAlignment="1">
      <alignment horizontal="left" vertical="center" wrapText="1"/>
    </xf>
    <xf numFmtId="0" fontId="3" fillId="20" borderId="0" xfId="0" applyFont="1" applyFill="1" applyAlignment="1">
      <alignment horizontal="left" wrapText="1"/>
    </xf>
    <xf numFmtId="0" fontId="4" fillId="20" borderId="0" xfId="0" applyFont="1" applyFill="1" applyAlignment="1">
      <alignment horizontal="left" wrapText="1"/>
    </xf>
    <xf numFmtId="0" fontId="2" fillId="13" borderId="0" xfId="0" applyFont="1" applyFill="1" applyAlignment="1">
      <alignment horizontal="left" wrapText="1"/>
    </xf>
    <xf numFmtId="0" fontId="1" fillId="11" borderId="0" xfId="0" applyFont="1" applyFill="1" applyAlignment="1">
      <alignment horizontal="left" wrapText="1"/>
    </xf>
    <xf numFmtId="0" fontId="7" fillId="4" borderId="9" xfId="0" applyFont="1" applyFill="1" applyBorder="1" applyAlignment="1">
      <alignment vertical="center" wrapText="1"/>
    </xf>
    <xf numFmtId="0" fontId="8" fillId="4" borderId="9" xfId="0" applyFont="1" applyFill="1" applyBorder="1" applyAlignment="1">
      <alignment vertical="center" wrapText="1"/>
    </xf>
    <xf numFmtId="0" fontId="32" fillId="4" borderId="9" xfId="0" applyFont="1" applyFill="1" applyBorder="1" applyAlignment="1">
      <alignment vertical="center"/>
    </xf>
    <xf numFmtId="0" fontId="46" fillId="20" borderId="0" xfId="1" applyFill="1" applyAlignment="1">
      <alignment horizontal="left" wrapText="1"/>
    </xf>
    <xf numFmtId="0" fontId="0" fillId="0" borderId="0" xfId="0"/>
    <xf numFmtId="0" fontId="0" fillId="0" borderId="0" xfId="0" applyFont="1" applyFill="1" applyAlignment="1"/>
    <xf numFmtId="0" fontId="28" fillId="0" borderId="1" xfId="0" applyFont="1" applyFill="1" applyBorder="1" applyAlignment="1">
      <alignment horizontal="left" vertical="top" wrapText="1" shrinkToFit="1"/>
    </xf>
    <xf numFmtId="0" fontId="28" fillId="0" borderId="0" xfId="0" applyFont="1" applyFill="1" applyBorder="1" applyAlignment="1">
      <alignment horizontal="left" vertical="top" wrapText="1" shrinkToFit="1"/>
    </xf>
    <xf numFmtId="0" fontId="30" fillId="0" borderId="1" xfId="0" applyFont="1" applyFill="1" applyBorder="1" applyAlignment="1">
      <alignment horizontal="left" vertical="top" wrapText="1" shrinkToFit="1"/>
    </xf>
    <xf numFmtId="0" fontId="45" fillId="7" borderId="1" xfId="0" applyFont="1" applyFill="1" applyBorder="1" applyAlignment="1">
      <alignment vertical="center"/>
    </xf>
    <xf numFmtId="0" fontId="31" fillId="0" borderId="1" xfId="0" applyFont="1" applyFill="1" applyBorder="1" applyAlignment="1">
      <alignment vertical="top" wrapText="1"/>
    </xf>
    <xf numFmtId="0" fontId="1" fillId="11" borderId="0" xfId="0" applyFont="1" applyFill="1" applyAlignment="1">
      <alignment horizontal="left" vertical="center" wrapText="1"/>
    </xf>
    <xf numFmtId="0" fontId="0" fillId="12" borderId="0" xfId="0" applyFont="1" applyFill="1" applyAlignment="1"/>
    <xf numFmtId="0" fontId="1" fillId="11" borderId="0" xfId="0" applyFont="1" applyFill="1" applyAlignment="1">
      <alignment horizontal="left"/>
    </xf>
    <xf numFmtId="0" fontId="1" fillId="5" borderId="0" xfId="0" applyFont="1" applyFill="1" applyAlignment="1">
      <alignment vertical="center" wrapText="1"/>
    </xf>
    <xf numFmtId="0" fontId="0" fillId="0" borderId="0" xfId="0" applyFont="1" applyAlignment="1"/>
    <xf numFmtId="0" fontId="1" fillId="11" borderId="0" xfId="0" applyFont="1" applyFill="1" applyAlignment="1"/>
  </cellXfs>
  <cellStyles count="2">
    <cellStyle name="Hyperlink" xfId="1" builtinId="8"/>
    <cellStyle name="Normal" xfId="0" builtinId="0"/>
  </cellStyles>
  <dxfs count="526">
    <dxf>
      <font>
        <b val="0"/>
        <i val="0"/>
        <strike val="0"/>
        <condense val="0"/>
        <extend val="0"/>
        <outline val="0"/>
        <shadow val="0"/>
        <u val="none"/>
        <vertAlign val="baseline"/>
        <sz val="11"/>
        <color rgb="FF000000"/>
        <name val="Inconsolata"/>
        <scheme val="none"/>
      </font>
      <fill>
        <patternFill patternType="solid">
          <fgColor rgb="FFF3F3F3"/>
          <bgColor rgb="FFF3F3F3"/>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fill>
        <patternFill patternType="solid">
          <fgColor rgb="FFF3F3F3"/>
          <bgColor rgb="FFF3F3F3"/>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fill>
        <patternFill patternType="solid">
          <fgColor rgb="FFF3F3F3"/>
          <bgColor rgb="FFF3F3F3"/>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Inconsolata"/>
        <scheme val="none"/>
      </font>
      <fill>
        <patternFill patternType="solid">
          <fgColor rgb="FFF3F3F3"/>
          <bgColor rgb="FFF3F3F3"/>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FFFFF"/>
          <bgColor rgb="FFFFFFFF"/>
        </patternFill>
      </fill>
      <alignment horizontal="righ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font>
    </dxf>
    <dxf>
      <font>
        <b val="0"/>
      </font>
    </dxf>
    <dxf>
      <font>
        <b val="0"/>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font>
    </dxf>
    <dxf>
      <font>
        <b val="0"/>
      </font>
    </dxf>
    <dxf>
      <font>
        <b val="0"/>
        <i val="0"/>
        <strike val="0"/>
        <condense val="0"/>
        <extend val="0"/>
        <outline val="0"/>
        <shadow val="0"/>
        <u/>
        <vertAlign val="baseline"/>
        <sz val="10"/>
        <color rgb="FF1155CC"/>
        <name val="Tajawal"/>
        <scheme val="none"/>
      </font>
      <fill>
        <patternFill patternType="solid">
          <fgColor rgb="FFFFFFFF"/>
          <bgColor rgb="FFFFFFFF"/>
        </patternFill>
      </fill>
      <alignment horizontal="general" vertical="bottom" textRotation="0" wrapText="1"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FFFFF"/>
          <bgColor rgb="FFFFFFFF"/>
        </patternFill>
      </fill>
      <alignment horizontal="righ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font>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ertAlign val="baseline"/>
        <sz val="10"/>
        <color rgb="FF1155CC"/>
        <name val="Tajawal"/>
        <scheme val="none"/>
      </font>
      <fill>
        <patternFill patternType="solid">
          <fgColor rgb="FFFFFFFF"/>
          <bgColor rgb="FFFFFFFF"/>
        </patternFill>
      </fill>
      <alignment horizontal="general" vertical="bottom" textRotation="0" wrapText="1"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FFFFF"/>
          <bgColor rgb="FFFFFFFF"/>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FFFFF"/>
          <bgColor rgb="FFFFFFFF"/>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rgb="FFBDBDBD"/>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FFFFF"/>
          <bgColor rgb="FFFFFFFF"/>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FFFFF"/>
          <bgColor rgb="FFFFFFFF"/>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FFFFF"/>
          <bgColor rgb="FFFFFFFF"/>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FFFFF"/>
          <bgColor rgb="FFFFFFFF"/>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249977111117893"/>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0"/>
        <color theme="1"/>
        <name val="Tajawal"/>
        <scheme val="none"/>
      </font>
      <fill>
        <patternFill patternType="solid">
          <fgColor rgb="FFBDBDBD"/>
          <bgColor rgb="FFBDBDBD"/>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0"/>
        <color theme="1"/>
        <name val="Tajawal"/>
        <scheme val="none"/>
      </font>
      <fill>
        <patternFill patternType="solid">
          <fgColor rgb="FFBDBDBD"/>
          <bgColor theme="0" tint="-0.249977111117893"/>
        </patternFill>
      </fill>
      <alignment horizontal="general" vertical="bottom" textRotation="0" wrapText="1" indent="0" justifyLastLine="0" shrinkToFit="0" readingOrder="0"/>
    </dxf>
    <dxf>
      <font>
        <b val="0"/>
        <i val="0"/>
        <strike val="0"/>
        <condense val="0"/>
        <extend val="0"/>
        <outline val="0"/>
        <shadow val="0"/>
        <u val="none"/>
        <vertAlign val="baseline"/>
        <sz val="11"/>
        <color rgb="FF000000"/>
        <name val="Inconsolata"/>
        <scheme val="none"/>
      </font>
      <fill>
        <patternFill patternType="solid">
          <fgColor rgb="FFF3F3F3"/>
          <bgColor rgb="FFF3F3F3"/>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rgb="FFF3F3F3"/>
          <bgColor rgb="FFF3F3F3"/>
        </patternFill>
      </fill>
      <alignment horizontal="general"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BDBDBD"/>
          <bgColor theme="0" tint="-0.249977111117893"/>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Inconsolata"/>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Tajawal"/>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FFFFF"/>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Tajawal"/>
        <scheme val="none"/>
      </font>
      <fill>
        <patternFill patternType="solid">
          <fgColor rgb="FFF3F3F3"/>
          <bgColor rgb="FFF3F3F3"/>
        </patternFill>
      </fil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general" vertical="bottom"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rgb="FFF3F3F3"/>
          <bgColor rgb="FFF3F3F3"/>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Tajawal"/>
        <scheme val="none"/>
      </font>
      <fill>
        <patternFill patternType="solid">
          <fgColor rgb="FFBDBDBD"/>
          <bgColor theme="0" tint="-0.14999847407452621"/>
        </patternFill>
      </fill>
      <alignment horizontal="general" vertical="bottom" textRotation="0" wrapText="1" indent="0" justifyLastLine="0" shrinkToFit="0" readingOrder="0"/>
    </dxf>
    <dxf>
      <fill>
        <patternFill>
          <bgColor theme="0" tint="-4.9989318521683403E-2"/>
        </patternFill>
      </fill>
    </dxf>
    <dxf>
      <font>
        <b val="0"/>
        <i val="0"/>
        <strike val="0"/>
        <condense val="0"/>
        <extend val="0"/>
        <outline val="0"/>
        <shadow val="0"/>
        <u val="none"/>
        <vertAlign val="baseline"/>
        <sz val="11"/>
        <color rgb="FF000000"/>
        <name val="Inconsolata"/>
        <scheme val="none"/>
      </font>
      <fill>
        <patternFill patternType="solid">
          <fgColor rgb="FFF3F3F3"/>
          <bgColor rgb="FFF3F3F3"/>
        </patternFill>
      </fill>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bottom" textRotation="0" wrapText="0"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bottom" textRotation="0" wrapText="0" indent="0" justifyLastLine="0" shrinkToFit="0" readingOrder="0"/>
    </dxf>
    <dxf>
      <font>
        <b val="0"/>
        <i val="0"/>
        <strike val="0"/>
        <condense val="0"/>
        <extend val="0"/>
        <outline val="0"/>
        <shadow val="0"/>
        <u/>
        <vertAlign val="baseline"/>
        <sz val="10"/>
        <color rgb="FF1155CC"/>
        <name val="Tajawal"/>
        <scheme val="none"/>
      </font>
      <fill>
        <patternFill patternType="solid">
          <fgColor rgb="FFF3F3F3"/>
          <bgColor rgb="FFF3F3F3"/>
        </patternFill>
      </fill>
      <alignment horizontal="left" vertical="center" textRotation="0" wrapText="1" indent="0" justifyLastLine="0" shrinkToFit="0" readingOrder="0"/>
    </dxf>
    <dxf>
      <font>
        <b/>
        <i val="0"/>
        <strike val="0"/>
        <condense val="0"/>
        <extend val="0"/>
        <outline val="0"/>
        <shadow val="0"/>
        <u val="none"/>
        <vertAlign val="baseline"/>
        <sz val="10"/>
        <color theme="1"/>
        <name val="Tajawal"/>
        <scheme val="none"/>
      </font>
      <fill>
        <patternFill patternType="solid">
          <fgColor rgb="FFF3F3F3"/>
          <bgColor rgb="FFF3F3F3"/>
        </patternFill>
      </fill>
      <alignment horizontal="left" vertical="center" textRotation="0" wrapText="0" indent="0" justifyLastLine="0" shrinkToFit="0" readingOrder="0"/>
    </dxf>
    <dxf>
      <font>
        <b/>
        <i val="0"/>
        <strike val="0"/>
        <condense val="0"/>
        <extend val="0"/>
        <outline val="0"/>
        <shadow val="0"/>
        <u/>
        <vertAlign val="baseline"/>
        <sz val="10"/>
        <color rgb="FF1155CC"/>
        <name val="Tajawal"/>
        <scheme val="none"/>
      </font>
      <fill>
        <patternFill patternType="solid">
          <fgColor rgb="FFBDBDBD"/>
          <bgColor theme="0" tint="-0.14999847407452621"/>
        </patternFill>
      </fill>
      <alignment horizontal="left" vertical="bottom" textRotation="0" wrapText="1" indent="0" justifyLastLine="0" shrinkToFit="0" readingOrder="0"/>
    </dxf>
    <dxf>
      <fill>
        <patternFill patternType="solid">
          <fgColor theme="0"/>
          <bgColor theme="0"/>
        </patternFill>
      </fill>
    </dxf>
    <dxf>
      <font>
        <strike val="0"/>
        <outline val="0"/>
        <shadow val="0"/>
        <u val="none"/>
        <vertAlign val="baseline"/>
        <sz val="11"/>
        <color theme="1"/>
        <name val="Calibri"/>
        <family val="2"/>
        <scheme val="none"/>
      </font>
      <fill>
        <patternFill>
          <fgColor indexed="64"/>
          <bgColor theme="0"/>
        </patternFill>
      </fill>
      <alignment horizontal="left" vertical="center" textRotation="0" wrapText="1" indent="1"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1"/>
        <color theme="1"/>
        <name val="Calibri"/>
        <family val="2"/>
        <scheme val="none"/>
      </font>
      <fill>
        <patternFill>
          <fgColor indexed="64"/>
          <bgColor theme="0"/>
        </patternFill>
      </fill>
      <alignment horizontal="left" vertical="center" textRotation="0" wrapText="1" indent="1"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fill>
        <patternFill>
          <fgColor indexed="64"/>
          <bgColor theme="0"/>
        </patternFill>
      </fill>
      <alignment horizontal="left" vertical="center" textRotation="0" wrapText="1" indent="1" justifyLastLine="0" shrinkToFit="0" readingOrder="0"/>
    </dxf>
    <dxf>
      <border>
        <bottom style="thin">
          <color auto="1"/>
        </bottom>
      </border>
    </dxf>
    <dxf>
      <font>
        <strike val="0"/>
        <outline val="0"/>
        <shadow val="0"/>
        <u val="none"/>
        <vertAlign val="baseline"/>
        <sz val="14"/>
        <color theme="1"/>
        <name val="Calibri"/>
        <family val="2"/>
        <scheme val="none"/>
      </font>
      <fill>
        <patternFill patternType="solid">
          <fgColor indexed="64"/>
          <bgColor theme="0"/>
        </patternFill>
      </fill>
      <alignment horizontal="left" vertical="top" textRotation="0" wrapText="1" indent="1" justifyLastLine="0" shrinkToFit="0" readingOrder="0"/>
      <border diagonalUp="0" diagonalDown="0">
        <left style="thin">
          <color auto="1"/>
        </left>
        <right style="thin">
          <color auto="1"/>
        </right>
        <top/>
        <bottom/>
        <vertical style="thin">
          <color auto="1"/>
        </vertical>
        <horizontal style="thin">
          <color auto="1"/>
        </horizontal>
      </border>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58" defaultTableStyle="TableStyleMedium2" defaultPivotStyle="PivotStyleLight16">
    <tableStyle name="Full Sheet-style" pivot="0" count="2" xr9:uid="{00000000-0011-0000-FFFF-FFFF00000000}">
      <tableStyleElement type="firstRowStripe" dxfId="525"/>
      <tableStyleElement type="secondRowStripe" dxfId="524"/>
    </tableStyle>
    <tableStyle name="Full Sheet-style 2" pivot="0" count="2" xr9:uid="{00000000-0011-0000-FFFF-FFFF01000000}">
      <tableStyleElement type="firstRowStripe" dxfId="523"/>
      <tableStyleElement type="secondRowStripe" dxfId="522"/>
    </tableStyle>
    <tableStyle name="Full Sheet-style 3" pivot="0" count="2" xr9:uid="{00000000-0011-0000-FFFF-FFFF02000000}">
      <tableStyleElement type="firstRowStripe" dxfId="521"/>
      <tableStyleElement type="secondRowStripe" dxfId="520"/>
    </tableStyle>
    <tableStyle name="Full Sheet-style 4" pivot="0" count="2" xr9:uid="{00000000-0011-0000-FFFF-FFFF03000000}">
      <tableStyleElement type="firstRowStripe" dxfId="519"/>
      <tableStyleElement type="secondRowStripe" dxfId="518"/>
    </tableStyle>
    <tableStyle name="Full Sheet-style 5" pivot="0" count="2" xr9:uid="{00000000-0011-0000-FFFF-FFFF04000000}">
      <tableStyleElement type="firstRowStripe" dxfId="517"/>
      <tableStyleElement type="secondRowStripe" dxfId="516"/>
    </tableStyle>
    <tableStyle name="Full Sheet-style 6" pivot="0" count="2" xr9:uid="{00000000-0011-0000-FFFF-FFFF05000000}">
      <tableStyleElement type="firstRowStripe" dxfId="515"/>
      <tableStyleElement type="secondRowStripe" dxfId="514"/>
    </tableStyle>
    <tableStyle name="Full Sheet-style 7" pivot="0" count="2" xr9:uid="{00000000-0011-0000-FFFF-FFFF06000000}">
      <tableStyleElement type="firstRowStripe" dxfId="513"/>
      <tableStyleElement type="secondRowStripe" dxfId="512"/>
    </tableStyle>
    <tableStyle name="Full Sheet-style 8" pivot="0" count="2" xr9:uid="{00000000-0011-0000-FFFF-FFFF07000000}">
      <tableStyleElement type="firstRowStripe" dxfId="511"/>
      <tableStyleElement type="secondRowStripe" dxfId="510"/>
    </tableStyle>
    <tableStyle name="Full Sheet-style 9" pivot="0" count="2" xr9:uid="{00000000-0011-0000-FFFF-FFFF08000000}">
      <tableStyleElement type="firstRowStripe" dxfId="509"/>
      <tableStyleElement type="secondRowStripe" dxfId="508"/>
    </tableStyle>
    <tableStyle name="Full Sheet-style 10" pivot="0" count="2" xr9:uid="{00000000-0011-0000-FFFF-FFFF09000000}">
      <tableStyleElement type="firstRowStripe" dxfId="507"/>
      <tableStyleElement type="secondRowStripe" dxfId="506"/>
    </tableStyle>
    <tableStyle name="Full Sheet-style 11" pivot="0" count="2" xr9:uid="{00000000-0011-0000-FFFF-FFFF0A000000}">
      <tableStyleElement type="firstRowStripe" dxfId="505"/>
      <tableStyleElement type="secondRowStripe" dxfId="504"/>
    </tableStyle>
    <tableStyle name="Full Sheet-style 12" pivot="0" count="2" xr9:uid="{00000000-0011-0000-FFFF-FFFF0B000000}">
      <tableStyleElement type="firstRowStripe" dxfId="503"/>
      <tableStyleElement type="secondRowStripe" dxfId="502"/>
    </tableStyle>
    <tableStyle name="Full Sheet-style 13" pivot="0" count="2" xr9:uid="{00000000-0011-0000-FFFF-FFFF0C000000}">
      <tableStyleElement type="firstRowStripe" dxfId="501"/>
      <tableStyleElement type="secondRowStripe" dxfId="500"/>
    </tableStyle>
    <tableStyle name="Full Sheet-style 14" pivot="0" count="2" xr9:uid="{00000000-0011-0000-FFFF-FFFF0D000000}">
      <tableStyleElement type="firstRowStripe" dxfId="499"/>
      <tableStyleElement type="secondRowStripe" dxfId="498"/>
    </tableStyle>
    <tableStyle name="Full Sheet-style 15" pivot="0" count="2" xr9:uid="{00000000-0011-0000-FFFF-FFFF0E000000}">
      <tableStyleElement type="firstRowStripe" dxfId="497"/>
      <tableStyleElement type="secondRowStripe" dxfId="496"/>
    </tableStyle>
    <tableStyle name="Full Sheet-style 16" pivot="0" count="2" xr9:uid="{00000000-0011-0000-FFFF-FFFF0F000000}">
      <tableStyleElement type="firstRowStripe" dxfId="495"/>
      <tableStyleElement type="secondRowStripe" dxfId="494"/>
    </tableStyle>
    <tableStyle name="Full Sheet-style 17" pivot="0" count="2" xr9:uid="{00000000-0011-0000-FFFF-FFFF10000000}">
      <tableStyleElement type="firstRowStripe" dxfId="493"/>
      <tableStyleElement type="secondRowStripe" dxfId="492"/>
    </tableStyle>
    <tableStyle name="Full Sheet-style 18" pivot="0" count="2" xr9:uid="{00000000-0011-0000-FFFF-FFFF11000000}">
      <tableStyleElement type="firstRowStripe" dxfId="491"/>
      <tableStyleElement type="secondRowStripe" dxfId="490"/>
    </tableStyle>
    <tableStyle name="Full Sheet-style 19" pivot="0" count="2" xr9:uid="{00000000-0011-0000-FFFF-FFFF12000000}">
      <tableStyleElement type="firstRowStripe" dxfId="489"/>
      <tableStyleElement type="secondRowStripe" dxfId="488"/>
    </tableStyle>
    <tableStyle name="Full Sheet-style 20" pivot="0" count="2" xr9:uid="{00000000-0011-0000-FFFF-FFFF13000000}">
      <tableStyleElement type="firstRowStripe" dxfId="487"/>
      <tableStyleElement type="secondRowStripe" dxfId="486"/>
    </tableStyle>
    <tableStyle name="Full Sheet-style 21" pivot="0" count="2" xr9:uid="{00000000-0011-0000-FFFF-FFFF14000000}">
      <tableStyleElement type="firstRowStripe" dxfId="485"/>
      <tableStyleElement type="secondRowStripe" dxfId="484"/>
    </tableStyle>
    <tableStyle name="Full Sheet-style 22" pivot="0" count="2" xr9:uid="{00000000-0011-0000-FFFF-FFFF15000000}">
      <tableStyleElement type="firstRowStripe" dxfId="483"/>
      <tableStyleElement type="secondRowStripe" dxfId="482"/>
    </tableStyle>
    <tableStyle name="Full Sheet-style 23" pivot="0" count="2" xr9:uid="{00000000-0011-0000-FFFF-FFFF16000000}">
      <tableStyleElement type="firstRowStripe" dxfId="481"/>
      <tableStyleElement type="secondRowStripe" dxfId="480"/>
    </tableStyle>
    <tableStyle name="Full Sheet-style 24" pivot="0" count="2" xr9:uid="{00000000-0011-0000-FFFF-FFFF17000000}">
      <tableStyleElement type="firstRowStripe" dxfId="479"/>
      <tableStyleElement type="secondRowStripe" dxfId="478"/>
    </tableStyle>
    <tableStyle name="Full Sheet-style 25" pivot="0" count="2" xr9:uid="{00000000-0011-0000-FFFF-FFFF18000000}">
      <tableStyleElement type="firstRowStripe" dxfId="477"/>
      <tableStyleElement type="secondRowStripe" dxfId="476"/>
    </tableStyle>
    <tableStyle name="Full Sheet-style 26" pivot="0" count="2" xr9:uid="{00000000-0011-0000-FFFF-FFFF19000000}">
      <tableStyleElement type="firstRowStripe" dxfId="475"/>
      <tableStyleElement type="secondRowStripe" dxfId="474"/>
    </tableStyle>
    <tableStyle name="Full Sheet-style 27" pivot="0" count="2" xr9:uid="{00000000-0011-0000-FFFF-FFFF1A000000}">
      <tableStyleElement type="firstRowStripe" dxfId="473"/>
      <tableStyleElement type="secondRowStripe" dxfId="472"/>
    </tableStyle>
    <tableStyle name="Full Sheet-style 28" pivot="0" count="2" xr9:uid="{00000000-0011-0000-FFFF-FFFF1B000000}">
      <tableStyleElement type="firstRowStripe" dxfId="471"/>
      <tableStyleElement type="secondRowStripe" dxfId="470"/>
    </tableStyle>
    <tableStyle name="Full Sheet-style 29" pivot="0" count="2" xr9:uid="{00000000-0011-0000-FFFF-FFFF1C000000}">
      <tableStyleElement type="firstRowStripe" dxfId="469"/>
      <tableStyleElement type="secondRowStripe" dxfId="468"/>
    </tableStyle>
    <tableStyle name="Full Sheet-style 30" pivot="0" count="2" xr9:uid="{00000000-0011-0000-FFFF-FFFF1D000000}">
      <tableStyleElement type="firstRowStripe" dxfId="467"/>
      <tableStyleElement type="secondRowStripe" dxfId="466"/>
    </tableStyle>
    <tableStyle name="Full Sheet-style 31" pivot="0" count="2" xr9:uid="{00000000-0011-0000-FFFF-FFFF1E000000}">
      <tableStyleElement type="firstRowStripe" dxfId="465"/>
      <tableStyleElement type="secondRowStripe" dxfId="464"/>
    </tableStyle>
    <tableStyle name="Full Sheet-style 32" pivot="0" count="2" xr9:uid="{00000000-0011-0000-FFFF-FFFF1F000000}">
      <tableStyleElement type="firstRowStripe" dxfId="463"/>
      <tableStyleElement type="secondRowStripe" dxfId="462"/>
    </tableStyle>
    <tableStyle name="Full Sheet-style 33" pivot="0" count="2" xr9:uid="{00000000-0011-0000-FFFF-FFFF20000000}">
      <tableStyleElement type="firstRowStripe" dxfId="461"/>
      <tableStyleElement type="secondRowStripe" dxfId="460"/>
    </tableStyle>
    <tableStyle name="Full Sheet-style 34" pivot="0" count="2" xr9:uid="{00000000-0011-0000-FFFF-FFFF21000000}">
      <tableStyleElement type="firstRowStripe" dxfId="459"/>
      <tableStyleElement type="secondRowStripe" dxfId="458"/>
    </tableStyle>
    <tableStyle name="Full Sheet-style 35" pivot="0" count="2" xr9:uid="{00000000-0011-0000-FFFF-FFFF22000000}">
      <tableStyleElement type="firstRowStripe" dxfId="457"/>
      <tableStyleElement type="secondRowStripe" dxfId="456"/>
    </tableStyle>
    <tableStyle name="Full Sheet-style 36" pivot="0" count="2" xr9:uid="{00000000-0011-0000-FFFF-FFFF23000000}">
      <tableStyleElement type="firstRowStripe" dxfId="455"/>
      <tableStyleElement type="secondRowStripe" dxfId="454"/>
    </tableStyle>
    <tableStyle name="Full Sheet-style 37" pivot="0" count="2" xr9:uid="{00000000-0011-0000-FFFF-FFFF24000000}">
      <tableStyleElement type="firstRowStripe" dxfId="453"/>
      <tableStyleElement type="secondRowStripe" dxfId="452"/>
    </tableStyle>
    <tableStyle name="Full Sheet-style 38" pivot="0" count="2" xr9:uid="{00000000-0011-0000-FFFF-FFFF25000000}">
      <tableStyleElement type="firstRowStripe" dxfId="451"/>
      <tableStyleElement type="secondRowStripe" dxfId="450"/>
    </tableStyle>
    <tableStyle name="Full Sheet-style 39" pivot="0" count="2" xr9:uid="{00000000-0011-0000-FFFF-FFFF26000000}">
      <tableStyleElement type="firstRowStripe" dxfId="449"/>
      <tableStyleElement type="secondRowStripe" dxfId="448"/>
    </tableStyle>
    <tableStyle name="Full Sheet-style 40" pivot="0" count="2" xr9:uid="{00000000-0011-0000-FFFF-FFFF27000000}">
      <tableStyleElement type="firstRowStripe" dxfId="447"/>
      <tableStyleElement type="secondRowStripe" dxfId="446"/>
    </tableStyle>
    <tableStyle name="Full Sheet-style 41" pivot="0" count="2" xr9:uid="{00000000-0011-0000-FFFF-FFFF28000000}">
      <tableStyleElement type="firstRowStripe" dxfId="445"/>
      <tableStyleElement type="secondRowStripe" dxfId="444"/>
    </tableStyle>
    <tableStyle name="Full Sheet-style 42" pivot="0" count="2" xr9:uid="{00000000-0011-0000-FFFF-FFFF29000000}">
      <tableStyleElement type="firstRowStripe" dxfId="443"/>
      <tableStyleElement type="secondRowStripe" dxfId="442"/>
    </tableStyle>
    <tableStyle name="Full Sheet-style 43" pivot="0" count="2" xr9:uid="{00000000-0011-0000-FFFF-FFFF2A000000}">
      <tableStyleElement type="firstRowStripe" dxfId="441"/>
      <tableStyleElement type="secondRowStripe" dxfId="440"/>
    </tableStyle>
    <tableStyle name="Full Sheet-style 44" pivot="0" count="2" xr9:uid="{00000000-0011-0000-FFFF-FFFF2B000000}">
      <tableStyleElement type="firstRowStripe" dxfId="439"/>
      <tableStyleElement type="secondRowStripe" dxfId="438"/>
    </tableStyle>
    <tableStyle name="Full Sheet-style 45" pivot="0" count="2" xr9:uid="{00000000-0011-0000-FFFF-FFFF2C000000}">
      <tableStyleElement type="firstRowStripe" dxfId="437"/>
      <tableStyleElement type="secondRowStripe" dxfId="436"/>
    </tableStyle>
    <tableStyle name="Full Sheet-style 46" pivot="0" count="2" xr9:uid="{00000000-0011-0000-FFFF-FFFF2D000000}">
      <tableStyleElement type="firstRowStripe" dxfId="435"/>
      <tableStyleElement type="secondRowStripe" dxfId="434"/>
    </tableStyle>
    <tableStyle name="Full Sheet-style 47" pivot="0" count="2" xr9:uid="{00000000-0011-0000-FFFF-FFFF2E000000}">
      <tableStyleElement type="firstRowStripe" dxfId="433"/>
      <tableStyleElement type="secondRowStripe" dxfId="432"/>
    </tableStyle>
    <tableStyle name="Full Sheet-style 48" pivot="0" count="2" xr9:uid="{00000000-0011-0000-FFFF-FFFF2F000000}">
      <tableStyleElement type="firstRowStripe" dxfId="431"/>
      <tableStyleElement type="secondRowStripe" dxfId="430"/>
    </tableStyle>
    <tableStyle name="Full Sheet-style 49" pivot="0" count="2" xr9:uid="{00000000-0011-0000-FFFF-FFFF30000000}">
      <tableStyleElement type="firstRowStripe" dxfId="429"/>
      <tableStyleElement type="secondRowStripe" dxfId="428"/>
    </tableStyle>
    <tableStyle name="Full Sheet-style 50" pivot="0" count="2" xr9:uid="{00000000-0011-0000-FFFF-FFFF31000000}">
      <tableStyleElement type="firstRowStripe" dxfId="427"/>
      <tableStyleElement type="secondRowStripe" dxfId="426"/>
    </tableStyle>
    <tableStyle name="Full Sheet-style 51" pivot="0" count="2" xr9:uid="{00000000-0011-0000-FFFF-FFFF32000000}">
      <tableStyleElement type="firstRowStripe" dxfId="425"/>
      <tableStyleElement type="secondRowStripe" dxfId="424"/>
    </tableStyle>
    <tableStyle name="Full Sheet-style 52" pivot="0" count="2" xr9:uid="{00000000-0011-0000-FFFF-FFFF33000000}">
      <tableStyleElement type="firstRowStripe" dxfId="423"/>
      <tableStyleElement type="secondRowStripe" dxfId="422"/>
    </tableStyle>
    <tableStyle name="Full Sheet-style 53" pivot="0" count="2" xr9:uid="{00000000-0011-0000-FFFF-FFFF34000000}">
      <tableStyleElement type="firstRowStripe" dxfId="421"/>
      <tableStyleElement type="secondRowStripe" dxfId="420"/>
    </tableStyle>
    <tableStyle name="Full Sheet-style 54" pivot="0" count="2" xr9:uid="{00000000-0011-0000-FFFF-FFFF35000000}">
      <tableStyleElement type="firstRowStripe" dxfId="419"/>
      <tableStyleElement type="secondRowStripe" dxfId="418"/>
    </tableStyle>
    <tableStyle name="Full Sheet-style 55" pivot="0" count="2" xr9:uid="{00000000-0011-0000-FFFF-FFFF36000000}">
      <tableStyleElement type="firstRowStripe" dxfId="417"/>
      <tableStyleElement type="secondRowStripe" dxfId="416"/>
    </tableStyle>
    <tableStyle name="Full Sheet-style 56" pivot="0" count="2" xr9:uid="{00000000-0011-0000-FFFF-FFFF37000000}">
      <tableStyleElement type="firstRowStripe" dxfId="415"/>
      <tableStyleElement type="secondRowStripe" dxfId="414"/>
    </tableStyle>
    <tableStyle name="Detailed list-style" pivot="0" count="3" xr9:uid="{00000000-0011-0000-FFFF-FFFF38000000}">
      <tableStyleElement type="headerRow" dxfId="413"/>
      <tableStyleElement type="firstRowStripe" dxfId="412"/>
      <tableStyleElement type="secondRowStripe" dxfId="411"/>
    </tableStyle>
    <tableStyle name="Verifiable Price-style" pivot="0" count="3" xr9:uid="{00000000-0011-0000-FFFF-FFFF39000000}">
      <tableStyleElement type="headerRow" dxfId="410"/>
      <tableStyleElement type="firstRowStripe" dxfId="409"/>
      <tableStyleElement type="secondRowStripe" dxfId="408"/>
    </tableStyle>
  </tableStyles>
  <colors>
    <mruColors>
      <color rgb="FFB2B2B2"/>
      <color rgb="FF800000"/>
      <color rgb="FFFF4F4F"/>
      <color rgb="FFDA0000"/>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pivotCacheDefinition" Target="pivotCache/pivotCacheDefinition15.xml"/><Relationship Id="rId47" Type="http://schemas.openxmlformats.org/officeDocument/2006/relationships/pivotCacheDefinition" Target="pivotCache/pivotCacheDefinition20.xml"/><Relationship Id="rId63" Type="http://schemas.microsoft.com/office/2007/relationships/slicerCache" Target="slicerCaches/slicerCache16.xml"/><Relationship Id="rId68" Type="http://schemas.microsoft.com/office/2007/relationships/slicerCache" Target="slicerCaches/slicerCache21.xml"/><Relationship Id="rId84" Type="http://schemas.microsoft.com/office/2007/relationships/slicerCache" Target="slicerCaches/slicerCache37.xml"/><Relationship Id="rId89" Type="http://schemas.microsoft.com/office/2007/relationships/slicerCache" Target="slicerCaches/slicerCache4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5.xml"/><Relationship Id="rId37" Type="http://schemas.openxmlformats.org/officeDocument/2006/relationships/pivotCacheDefinition" Target="pivotCache/pivotCacheDefinition10.xml"/><Relationship Id="rId53" Type="http://schemas.microsoft.com/office/2007/relationships/slicerCache" Target="slicerCaches/slicerCache6.xml"/><Relationship Id="rId58" Type="http://schemas.microsoft.com/office/2007/relationships/slicerCache" Target="slicerCaches/slicerCache11.xml"/><Relationship Id="rId74" Type="http://schemas.microsoft.com/office/2007/relationships/slicerCache" Target="slicerCaches/slicerCache27.xml"/><Relationship Id="rId79" Type="http://schemas.microsoft.com/office/2007/relationships/slicerCache" Target="slicerCaches/slicerCache32.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pivotCacheDefinition" Target="pivotCache/pivotCacheDefinition16.xml"/><Relationship Id="rId48" Type="http://schemas.microsoft.com/office/2007/relationships/slicerCache" Target="slicerCaches/slicerCache1.xml"/><Relationship Id="rId64" Type="http://schemas.microsoft.com/office/2007/relationships/slicerCache" Target="slicerCaches/slicerCache17.xml"/><Relationship Id="rId69" Type="http://schemas.microsoft.com/office/2007/relationships/slicerCache" Target="slicerCaches/slicerCache22.xml"/><Relationship Id="rId8" Type="http://schemas.openxmlformats.org/officeDocument/2006/relationships/worksheet" Target="worksheets/sheet8.xml"/><Relationship Id="rId51" Type="http://schemas.microsoft.com/office/2007/relationships/slicerCache" Target="slicerCaches/slicerCache4.xml"/><Relationship Id="rId72" Type="http://schemas.microsoft.com/office/2007/relationships/slicerCache" Target="slicerCaches/slicerCache25.xml"/><Relationship Id="rId80" Type="http://schemas.microsoft.com/office/2007/relationships/slicerCache" Target="slicerCaches/slicerCache33.xml"/><Relationship Id="rId85" Type="http://schemas.microsoft.com/office/2007/relationships/slicerCache" Target="slicerCaches/slicerCache38.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6.xml"/><Relationship Id="rId38" Type="http://schemas.openxmlformats.org/officeDocument/2006/relationships/pivotCacheDefinition" Target="pivotCache/pivotCacheDefinition11.xml"/><Relationship Id="rId46" Type="http://schemas.openxmlformats.org/officeDocument/2006/relationships/pivotCacheDefinition" Target="pivotCache/pivotCacheDefinition19.xml"/><Relationship Id="rId59" Type="http://schemas.microsoft.com/office/2007/relationships/slicerCache" Target="slicerCaches/slicerCache12.xml"/><Relationship Id="rId67" Type="http://schemas.microsoft.com/office/2007/relationships/slicerCache" Target="slicerCaches/slicerCache20.xml"/><Relationship Id="rId20" Type="http://schemas.openxmlformats.org/officeDocument/2006/relationships/worksheet" Target="worksheets/sheet20.xml"/><Relationship Id="rId41" Type="http://schemas.openxmlformats.org/officeDocument/2006/relationships/pivotCacheDefinition" Target="pivotCache/pivotCacheDefinition14.xml"/><Relationship Id="rId54" Type="http://schemas.microsoft.com/office/2007/relationships/slicerCache" Target="slicerCaches/slicerCache7.xml"/><Relationship Id="rId62" Type="http://schemas.microsoft.com/office/2007/relationships/slicerCache" Target="slicerCaches/slicerCache15.xml"/><Relationship Id="rId70" Type="http://schemas.microsoft.com/office/2007/relationships/slicerCache" Target="slicerCaches/slicerCache23.xml"/><Relationship Id="rId75" Type="http://schemas.microsoft.com/office/2007/relationships/slicerCache" Target="slicerCaches/slicerCache28.xml"/><Relationship Id="rId83" Type="http://schemas.microsoft.com/office/2007/relationships/slicerCache" Target="slicerCaches/slicerCache36.xml"/><Relationship Id="rId88" Type="http://schemas.microsoft.com/office/2007/relationships/slicerCache" Target="slicerCaches/slicerCache41.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pivotCacheDefinition" Target="pivotCache/pivotCacheDefinition9.xml"/><Relationship Id="rId49" Type="http://schemas.microsoft.com/office/2007/relationships/slicerCache" Target="slicerCaches/slicerCache2.xml"/><Relationship Id="rId57" Type="http://schemas.microsoft.com/office/2007/relationships/slicerCache" Target="slicerCaches/slicerCache10.xml"/><Relationship Id="rId10" Type="http://schemas.openxmlformats.org/officeDocument/2006/relationships/worksheet" Target="worksheets/sheet10.xml"/><Relationship Id="rId31" Type="http://schemas.openxmlformats.org/officeDocument/2006/relationships/pivotCacheDefinition" Target="pivotCache/pivotCacheDefinition4.xml"/><Relationship Id="rId44" Type="http://schemas.openxmlformats.org/officeDocument/2006/relationships/pivotCacheDefinition" Target="pivotCache/pivotCacheDefinition17.xml"/><Relationship Id="rId52" Type="http://schemas.microsoft.com/office/2007/relationships/slicerCache" Target="slicerCaches/slicerCache5.xml"/><Relationship Id="rId60" Type="http://schemas.microsoft.com/office/2007/relationships/slicerCache" Target="slicerCaches/slicerCache13.xml"/><Relationship Id="rId65" Type="http://schemas.microsoft.com/office/2007/relationships/slicerCache" Target="slicerCaches/slicerCache18.xml"/><Relationship Id="rId73" Type="http://schemas.microsoft.com/office/2007/relationships/slicerCache" Target="slicerCaches/slicerCache26.xml"/><Relationship Id="rId78" Type="http://schemas.microsoft.com/office/2007/relationships/slicerCache" Target="slicerCaches/slicerCache31.xml"/><Relationship Id="rId81" Type="http://schemas.microsoft.com/office/2007/relationships/slicerCache" Target="slicerCaches/slicerCache34.xml"/><Relationship Id="rId86" Type="http://schemas.microsoft.com/office/2007/relationships/slicerCache" Target="slicerCaches/slicerCache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2.xml"/><Relationship Id="rId34" Type="http://schemas.openxmlformats.org/officeDocument/2006/relationships/pivotCacheDefinition" Target="pivotCache/pivotCacheDefinition7.xml"/><Relationship Id="rId50" Type="http://schemas.microsoft.com/office/2007/relationships/slicerCache" Target="slicerCaches/slicerCache3.xml"/><Relationship Id="rId55" Type="http://schemas.microsoft.com/office/2007/relationships/slicerCache" Target="slicerCaches/slicerCache8.xml"/><Relationship Id="rId76" Type="http://schemas.microsoft.com/office/2007/relationships/slicerCache" Target="slicerCaches/slicerCache29.xml"/><Relationship Id="rId7" Type="http://schemas.openxmlformats.org/officeDocument/2006/relationships/worksheet" Target="worksheets/sheet7.xml"/><Relationship Id="rId71" Type="http://schemas.microsoft.com/office/2007/relationships/slicerCache" Target="slicerCaches/slicerCache24.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pivotCacheDefinition" Target="pivotCache/pivotCacheDefinition2.xml"/><Relationship Id="rId24" Type="http://schemas.openxmlformats.org/officeDocument/2006/relationships/worksheet" Target="worksheets/sheet24.xml"/><Relationship Id="rId40" Type="http://schemas.openxmlformats.org/officeDocument/2006/relationships/pivotCacheDefinition" Target="pivotCache/pivotCacheDefinition13.xml"/><Relationship Id="rId45" Type="http://schemas.openxmlformats.org/officeDocument/2006/relationships/pivotCacheDefinition" Target="pivotCache/pivotCacheDefinition18.xml"/><Relationship Id="rId66" Type="http://schemas.microsoft.com/office/2007/relationships/slicerCache" Target="slicerCaches/slicerCache19.xml"/><Relationship Id="rId87" Type="http://schemas.microsoft.com/office/2007/relationships/slicerCache" Target="slicerCaches/slicerCache40.xml"/><Relationship Id="rId61" Type="http://schemas.microsoft.com/office/2007/relationships/slicerCache" Target="slicerCaches/slicerCache14.xml"/><Relationship Id="rId82" Type="http://schemas.microsoft.com/office/2007/relationships/slicerCache" Target="slicerCaches/slicerCache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3.xml"/><Relationship Id="rId35" Type="http://schemas.openxmlformats.org/officeDocument/2006/relationships/pivotCacheDefinition" Target="pivotCache/pivotCacheDefinition8.xml"/><Relationship Id="rId56" Type="http://schemas.microsoft.com/office/2007/relationships/slicerCache" Target="slicerCaches/slicerCache9.xml"/><Relationship Id="rId77" Type="http://schemas.microsoft.com/office/2007/relationships/slicerCache" Target="slicerCaches/slicerCache3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374650</xdr:colOff>
      <xdr:row>64</xdr:row>
      <xdr:rowOff>76200</xdr:rowOff>
    </xdr:to>
    <xdr:sp macro="" textlink="">
      <xdr:nvSpPr>
        <xdr:cNvPr id="2" name="TextBox 1">
          <a:extLst>
            <a:ext uri="{FF2B5EF4-FFF2-40B4-BE49-F238E27FC236}">
              <a16:creationId xmlns:a16="http://schemas.microsoft.com/office/drawing/2014/main" id="{0A2D7E1B-093F-4653-A33C-3E56506173FA}"/>
            </a:ext>
          </a:extLst>
        </xdr:cNvPr>
        <xdr:cNvSpPr txBox="1"/>
      </xdr:nvSpPr>
      <xdr:spPr>
        <a:xfrm>
          <a:off x="0" y="0"/>
          <a:ext cx="8299450" cy="10526486"/>
        </a:xfrm>
        <a:prstGeom prst="rect">
          <a:avLst/>
        </a:prstGeom>
        <a:solidFill>
          <a:srgbClr val="8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ABOUT</a:t>
          </a:r>
        </a:p>
        <a:p>
          <a:endParaRPr lang="en-US" sz="1100">
            <a:solidFill>
              <a:schemeClr val="bg1"/>
            </a:solidFill>
          </a:endParaRPr>
        </a:p>
        <a:p>
          <a:r>
            <a:rPr lang="en-US" sz="1100">
              <a:solidFill>
                <a:schemeClr val="bg1"/>
              </a:solidFill>
            </a:rPr>
            <a:t>This</a:t>
          </a:r>
          <a:r>
            <a:rPr lang="en-US" sz="1100" baseline="0">
              <a:solidFill>
                <a:schemeClr val="bg1"/>
              </a:solidFill>
            </a:rPr>
            <a:t> sheet provides a list of digitial engagement platforms varying in scope and capabilities. A full binary capabilites sheet and a full description sheet is provided. An x denotes having that capabiliy, while a blank denotes the platform lacking that capability. The total number of x's are also summed to describe the total number of listed capabilities the platfrom have. The FULL Capabilities sheet is subsequently broken down into 25 distinct sheets. Each capability also has its own sheet.</a:t>
          </a:r>
        </a:p>
        <a:p>
          <a:r>
            <a:rPr lang="en-US" sz="1100" baseline="0">
              <a:solidFill>
                <a:schemeClr val="bg1"/>
              </a:solidFill>
            </a:rPr>
            <a:t>Listed below are the platforms researched.</a:t>
          </a:r>
        </a:p>
        <a:p>
          <a:endParaRPr lang="en-US" sz="1100" baseline="0">
            <a:solidFill>
              <a:schemeClr val="bg1"/>
            </a:solidFill>
          </a:endParaRPr>
        </a:p>
        <a:p>
          <a:r>
            <a:rPr lang="en-US" sz="1100">
              <a:solidFill>
                <a:schemeClr val="bg1"/>
              </a:solidFill>
            </a:rPr>
            <a:t>1. Anchor</a:t>
          </a:r>
        </a:p>
        <a:p>
          <a:r>
            <a:rPr lang="en-US" sz="1100">
              <a:solidFill>
                <a:schemeClr val="bg1"/>
              </a:solidFill>
            </a:rPr>
            <a:t>2. Bang the Table</a:t>
          </a:r>
        </a:p>
        <a:p>
          <a:r>
            <a:rPr lang="en-US" sz="1100">
              <a:solidFill>
                <a:schemeClr val="bg1"/>
              </a:solidFill>
            </a:rPr>
            <a:t>3. Citizen Budget </a:t>
          </a:r>
        </a:p>
        <a:p>
          <a:r>
            <a:rPr lang="en-US" sz="1100">
              <a:solidFill>
                <a:schemeClr val="bg1"/>
              </a:solidFill>
            </a:rPr>
            <a:t>4. Citizen Lab </a:t>
          </a:r>
        </a:p>
        <a:p>
          <a:r>
            <a:rPr lang="en-US" sz="1100">
              <a:solidFill>
                <a:schemeClr val="bg1"/>
              </a:solidFill>
            </a:rPr>
            <a:t>5. ClearGov </a:t>
          </a:r>
        </a:p>
        <a:p>
          <a:r>
            <a:rPr lang="en-US" sz="1100">
              <a:solidFill>
                <a:schemeClr val="bg1"/>
              </a:solidFill>
            </a:rPr>
            <a:t>6. Codigital </a:t>
          </a:r>
        </a:p>
        <a:p>
          <a:r>
            <a:rPr lang="en-US" sz="1100">
              <a:solidFill>
                <a:schemeClr val="bg1"/>
              </a:solidFill>
            </a:rPr>
            <a:t>7. Community PlanIt </a:t>
          </a:r>
        </a:p>
        <a:p>
          <a:r>
            <a:rPr lang="en-US" sz="1100">
              <a:solidFill>
                <a:schemeClr val="bg1"/>
              </a:solidFill>
            </a:rPr>
            <a:t>8. Community Remarks </a:t>
          </a:r>
        </a:p>
        <a:p>
          <a:r>
            <a:rPr lang="en-US" sz="1100">
              <a:solidFill>
                <a:schemeClr val="bg1"/>
              </a:solidFill>
            </a:rPr>
            <a:t>9. Community Viz </a:t>
          </a:r>
        </a:p>
        <a:p>
          <a:r>
            <a:rPr lang="en-US" sz="1100">
              <a:solidFill>
                <a:schemeClr val="bg1"/>
              </a:solidFill>
            </a:rPr>
            <a:t>10. Conveyal </a:t>
          </a:r>
        </a:p>
        <a:p>
          <a:r>
            <a:rPr lang="en-US" sz="1100">
              <a:solidFill>
                <a:schemeClr val="bg1"/>
              </a:solidFill>
            </a:rPr>
            <a:t>11. coUrbanize </a:t>
          </a:r>
        </a:p>
        <a:p>
          <a:r>
            <a:rPr lang="en-US" sz="1100">
              <a:solidFill>
                <a:schemeClr val="bg1"/>
              </a:solidFill>
            </a:rPr>
            <a:t>12. Crowd Guage </a:t>
          </a:r>
        </a:p>
        <a:p>
          <a:r>
            <a:rPr lang="en-US" sz="1100">
              <a:solidFill>
                <a:schemeClr val="bg1"/>
              </a:solidFill>
            </a:rPr>
            <a:t>13. Crowdbrite </a:t>
          </a:r>
        </a:p>
        <a:p>
          <a:r>
            <a:rPr lang="en-US" sz="1100">
              <a:solidFill>
                <a:schemeClr val="bg1"/>
              </a:solidFill>
            </a:rPr>
            <a:t>14. CrowdMap </a:t>
          </a:r>
        </a:p>
        <a:p>
          <a:r>
            <a:rPr lang="en-US" sz="1100">
              <a:solidFill>
                <a:schemeClr val="bg1"/>
              </a:solidFill>
            </a:rPr>
            <a:t>15. Engagement Hub </a:t>
          </a:r>
        </a:p>
        <a:p>
          <a:r>
            <a:rPr lang="en-US" sz="1100">
              <a:solidFill>
                <a:schemeClr val="bg1"/>
              </a:solidFill>
            </a:rPr>
            <a:t>16. Engaging Plans </a:t>
          </a:r>
        </a:p>
        <a:p>
          <a:r>
            <a:rPr lang="en-US" sz="1100">
              <a:solidFill>
                <a:schemeClr val="bg1"/>
              </a:solidFill>
            </a:rPr>
            <a:t>17. Enterprise Community </a:t>
          </a:r>
        </a:p>
        <a:p>
          <a:r>
            <a:rPr lang="en-US" sz="1100">
              <a:solidFill>
                <a:schemeClr val="bg1"/>
              </a:solidFill>
            </a:rPr>
            <a:t>18. ESRI Story Maps </a:t>
          </a:r>
        </a:p>
        <a:p>
          <a:r>
            <a:rPr lang="en-US" sz="1100">
              <a:solidFill>
                <a:schemeClr val="bg1"/>
              </a:solidFill>
            </a:rPr>
            <a:t>19. Facebook </a:t>
          </a:r>
        </a:p>
        <a:p>
          <a:r>
            <a:rPr lang="en-US" sz="1100">
              <a:solidFill>
                <a:schemeClr val="bg1"/>
              </a:solidFill>
            </a:rPr>
            <a:t>20. Field Papers </a:t>
          </a:r>
        </a:p>
        <a:p>
          <a:r>
            <a:rPr lang="en-US" sz="1100">
              <a:solidFill>
                <a:schemeClr val="bg1"/>
              </a:solidFill>
            </a:rPr>
            <a:t>21. Google Forms </a:t>
          </a:r>
        </a:p>
        <a:p>
          <a:r>
            <a:rPr lang="en-US" sz="1100">
              <a:solidFill>
                <a:schemeClr val="bg1"/>
              </a:solidFill>
            </a:rPr>
            <a:t>22. Google My Maps </a:t>
          </a:r>
        </a:p>
        <a:p>
          <a:r>
            <a:rPr lang="en-US" sz="1100">
              <a:solidFill>
                <a:schemeClr val="bg1"/>
              </a:solidFill>
            </a:rPr>
            <a:t>23. GoToMeeting </a:t>
          </a:r>
        </a:p>
        <a:p>
          <a:r>
            <a:rPr lang="en-US" sz="1100">
              <a:solidFill>
                <a:schemeClr val="bg1"/>
              </a:solidFill>
            </a:rPr>
            <a:t>24.</a:t>
          </a:r>
          <a:r>
            <a:rPr lang="en-US" sz="1100" baseline="0">
              <a:solidFill>
                <a:schemeClr val="bg1"/>
              </a:solidFill>
            </a:rPr>
            <a:t> </a:t>
          </a:r>
          <a:r>
            <a:rPr lang="en-US" sz="1100">
              <a:solidFill>
                <a:schemeClr val="bg1"/>
              </a:solidFill>
            </a:rPr>
            <a:t>GoToWebinar </a:t>
          </a:r>
        </a:p>
        <a:p>
          <a:r>
            <a:rPr lang="en-US" sz="1100">
              <a:solidFill>
                <a:schemeClr val="bg1"/>
              </a:solidFill>
            </a:rPr>
            <a:t>25. IdeaScale </a:t>
          </a:r>
        </a:p>
        <a:p>
          <a:r>
            <a:rPr lang="en-US" sz="1100">
              <a:solidFill>
                <a:schemeClr val="bg1"/>
              </a:solidFill>
            </a:rPr>
            <a:t>26. Instagram </a:t>
          </a:r>
        </a:p>
        <a:p>
          <a:r>
            <a:rPr lang="en-US" sz="1100">
              <a:solidFill>
                <a:schemeClr val="bg1"/>
              </a:solidFill>
            </a:rPr>
            <a:t>27. Konveio </a:t>
          </a:r>
        </a:p>
        <a:p>
          <a:r>
            <a:rPr lang="en-US" sz="1100">
              <a:solidFill>
                <a:schemeClr val="bg1"/>
              </a:solidFill>
            </a:rPr>
            <a:t>28. LiveStories </a:t>
          </a:r>
        </a:p>
        <a:p>
          <a:r>
            <a:rPr lang="en-US" sz="1100">
              <a:solidFill>
                <a:schemeClr val="bg1"/>
              </a:solidFill>
            </a:rPr>
            <a:t>29.</a:t>
          </a:r>
          <a:r>
            <a:rPr lang="en-US" sz="1100" baseline="0">
              <a:solidFill>
                <a:schemeClr val="bg1"/>
              </a:solidFill>
            </a:rPr>
            <a:t> </a:t>
          </a:r>
          <a:r>
            <a:rPr lang="en-US" sz="1100">
              <a:solidFill>
                <a:schemeClr val="bg1"/>
              </a:solidFill>
            </a:rPr>
            <a:t>Map Matters </a:t>
          </a:r>
        </a:p>
        <a:p>
          <a:r>
            <a:rPr lang="en-US" sz="1100">
              <a:solidFill>
                <a:schemeClr val="bg1"/>
              </a:solidFill>
            </a:rPr>
            <a:t>30. Maptionnaire </a:t>
          </a:r>
        </a:p>
        <a:p>
          <a:r>
            <a:rPr lang="en-US" sz="1100">
              <a:solidFill>
                <a:schemeClr val="bg1"/>
              </a:solidFill>
            </a:rPr>
            <a:t>31. Mentimeter </a:t>
          </a:r>
        </a:p>
        <a:p>
          <a:r>
            <a:rPr lang="en-US" sz="1100">
              <a:solidFill>
                <a:schemeClr val="bg1"/>
              </a:solidFill>
            </a:rPr>
            <a:t>32.</a:t>
          </a:r>
          <a:r>
            <a:rPr lang="en-US" sz="1100" baseline="0">
              <a:solidFill>
                <a:schemeClr val="bg1"/>
              </a:solidFill>
            </a:rPr>
            <a:t> </a:t>
          </a:r>
          <a:r>
            <a:rPr lang="en-US" sz="1100">
              <a:solidFill>
                <a:schemeClr val="bg1"/>
              </a:solidFill>
            </a:rPr>
            <a:t>Metro Quest </a:t>
          </a:r>
        </a:p>
        <a:p>
          <a:r>
            <a:rPr lang="en-US" sz="1100">
              <a:solidFill>
                <a:schemeClr val="bg1"/>
              </a:solidFill>
            </a:rPr>
            <a:t>33. MindMixer </a:t>
          </a:r>
        </a:p>
        <a:p>
          <a:r>
            <a:rPr lang="en-US" sz="1100">
              <a:solidFill>
                <a:schemeClr val="bg1"/>
              </a:solidFill>
            </a:rPr>
            <a:t>34. mySidewalk </a:t>
          </a:r>
        </a:p>
        <a:p>
          <a:r>
            <a:rPr lang="en-US" sz="1100">
              <a:solidFill>
                <a:schemeClr val="bg1"/>
              </a:solidFill>
            </a:rPr>
            <a:t>35. Neighborland </a:t>
          </a:r>
        </a:p>
        <a:p>
          <a:r>
            <a:rPr lang="en-US" sz="1100">
              <a:solidFill>
                <a:schemeClr val="bg1"/>
              </a:solidFill>
            </a:rPr>
            <a:t>36. Nextdoor </a:t>
          </a:r>
        </a:p>
        <a:p>
          <a:r>
            <a:rPr lang="en-US" sz="1100">
              <a:solidFill>
                <a:schemeClr val="bg1"/>
              </a:solidFill>
            </a:rPr>
            <a:t>37. OpenGov </a:t>
          </a:r>
        </a:p>
        <a:p>
          <a:r>
            <a:rPr lang="en-US" sz="1100">
              <a:solidFill>
                <a:schemeClr val="bg1"/>
              </a:solidFill>
            </a:rPr>
            <a:t>38. OppSites </a:t>
          </a:r>
        </a:p>
        <a:p>
          <a:r>
            <a:rPr lang="en-US" sz="1100">
              <a:solidFill>
                <a:schemeClr val="bg1"/>
              </a:solidFill>
            </a:rPr>
            <a:t>39. Periscope </a:t>
          </a:r>
        </a:p>
        <a:p>
          <a:r>
            <a:rPr lang="en-US" sz="1100">
              <a:solidFill>
                <a:schemeClr val="bg1"/>
              </a:solidFill>
            </a:rPr>
            <a:t>40. Photo Voice </a:t>
          </a:r>
        </a:p>
        <a:p>
          <a:r>
            <a:rPr lang="en-US" sz="1100">
              <a:solidFill>
                <a:schemeClr val="bg1"/>
              </a:solidFill>
            </a:rPr>
            <a:t>41. Poll Everywhere </a:t>
          </a:r>
        </a:p>
        <a:p>
          <a:r>
            <a:rPr lang="en-US" sz="1100">
              <a:solidFill>
                <a:schemeClr val="bg1"/>
              </a:solidFill>
            </a:rPr>
            <a:t>42. ReadyTalk </a:t>
          </a:r>
        </a:p>
        <a:p>
          <a:r>
            <a:rPr lang="en-US" sz="1100">
              <a:solidFill>
                <a:schemeClr val="bg1"/>
              </a:solidFill>
            </a:rPr>
            <a:t>43. SimplyStakeholders </a:t>
          </a:r>
        </a:p>
        <a:p>
          <a:r>
            <a:rPr lang="en-US" sz="1100">
              <a:solidFill>
                <a:schemeClr val="bg1"/>
              </a:solidFill>
            </a:rPr>
            <a:t>44. Slack </a:t>
          </a:r>
        </a:p>
        <a:p>
          <a:r>
            <a:rPr lang="en-US" sz="1100">
              <a:solidFill>
                <a:schemeClr val="bg1"/>
              </a:solidFill>
            </a:rPr>
            <a:t>45. Social Pin Point </a:t>
          </a:r>
        </a:p>
        <a:p>
          <a:r>
            <a:rPr lang="en-US" sz="1100">
              <a:solidFill>
                <a:schemeClr val="bg1"/>
              </a:solidFill>
            </a:rPr>
            <a:t>46. Socrata Survey </a:t>
          </a:r>
        </a:p>
        <a:p>
          <a:r>
            <a:rPr lang="en-US" sz="1100">
              <a:solidFill>
                <a:schemeClr val="bg1"/>
              </a:solidFill>
            </a:rPr>
            <a:t>47. Gizmo Survey </a:t>
          </a:r>
        </a:p>
        <a:p>
          <a:r>
            <a:rPr lang="en-US" sz="1100">
              <a:solidFill>
                <a:schemeClr val="bg1"/>
              </a:solidFill>
            </a:rPr>
            <a:t>48. Monkey </a:t>
          </a:r>
        </a:p>
        <a:p>
          <a:r>
            <a:rPr lang="en-US" sz="1100">
              <a:solidFill>
                <a:schemeClr val="bg1"/>
              </a:solidFill>
            </a:rPr>
            <a:t>49.</a:t>
          </a:r>
          <a:r>
            <a:rPr lang="en-US" sz="1100" baseline="0">
              <a:solidFill>
                <a:schemeClr val="bg1"/>
              </a:solidFill>
            </a:rPr>
            <a:t> </a:t>
          </a:r>
          <a:r>
            <a:rPr lang="en-US" sz="1100">
              <a:solidFill>
                <a:schemeClr val="bg1"/>
              </a:solidFill>
            </a:rPr>
            <a:t>Textizen </a:t>
          </a:r>
        </a:p>
        <a:p>
          <a:r>
            <a:rPr lang="en-US" sz="1100">
              <a:solidFill>
                <a:schemeClr val="bg1"/>
              </a:solidFill>
            </a:rPr>
            <a:t>50. ThoughtExchange </a:t>
          </a:r>
        </a:p>
        <a:p>
          <a:r>
            <a:rPr lang="en-US" sz="1100">
              <a:solidFill>
                <a:schemeClr val="bg1"/>
              </a:solidFill>
            </a:rPr>
            <a:t>51. Twitter </a:t>
          </a:r>
        </a:p>
        <a:p>
          <a:r>
            <a:rPr lang="en-US" sz="1100">
              <a:solidFill>
                <a:schemeClr val="bg1"/>
              </a:solidFill>
            </a:rPr>
            <a:t>52. Webex </a:t>
          </a:r>
        </a:p>
        <a:p>
          <a:r>
            <a:rPr lang="en-US" sz="1100">
              <a:solidFill>
                <a:schemeClr val="bg1"/>
              </a:solidFill>
            </a:rPr>
            <a:t>53. WeChat </a:t>
          </a:r>
        </a:p>
        <a:p>
          <a:r>
            <a:rPr lang="en-US" sz="1100">
              <a:solidFill>
                <a:schemeClr val="bg1"/>
              </a:solidFill>
            </a:rPr>
            <a:t>54. WikiMapia </a:t>
          </a:r>
        </a:p>
        <a:p>
          <a:r>
            <a:rPr lang="en-US" sz="1100">
              <a:solidFill>
                <a:schemeClr val="bg1"/>
              </a:solidFill>
            </a:rPr>
            <a:t>55. YouTube </a:t>
          </a:r>
        </a:p>
        <a:p>
          <a:r>
            <a:rPr lang="en-US" sz="1100">
              <a:solidFill>
                <a:schemeClr val="bg1"/>
              </a:solidFill>
            </a:rPr>
            <a:t>56. Zoom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44450</xdr:rowOff>
    </xdr:from>
    <xdr:to>
      <xdr:col>2</xdr:col>
      <xdr:colOff>0</xdr:colOff>
      <xdr:row>12</xdr:row>
      <xdr:rowOff>152400</xdr:rowOff>
    </xdr:to>
    <xdr:sp macro="" textlink="">
      <xdr:nvSpPr>
        <xdr:cNvPr id="2" name="TextBox 1">
          <a:extLst>
            <a:ext uri="{FF2B5EF4-FFF2-40B4-BE49-F238E27FC236}">
              <a16:creationId xmlns:a16="http://schemas.microsoft.com/office/drawing/2014/main" id="{CF4F80E9-00F9-4E31-9323-E7ECAF356C1A}"/>
            </a:ext>
          </a:extLst>
        </xdr:cNvPr>
        <xdr:cNvSpPr txBox="1"/>
      </xdr:nvSpPr>
      <xdr:spPr>
        <a:xfrm>
          <a:off x="0" y="44450"/>
          <a:ext cx="5486400" cy="21653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800000"/>
              </a:solidFill>
              <a:latin typeface="Calibri" panose="020F0502020204030204" pitchFamily="34" charset="0"/>
              <a:cs typeface="Calibri" panose="020F0502020204030204" pitchFamily="34" charset="0"/>
            </a:rPr>
            <a:t>Sheet Descriptions</a:t>
          </a:r>
        </a:p>
        <a:p>
          <a:endParaRPr lang="en-US" sz="1600" b="1">
            <a:solidFill>
              <a:sysClr val="windowText" lastClr="000000"/>
            </a:solidFill>
            <a:latin typeface="Calibri" panose="020F0502020204030204" pitchFamily="34" charset="0"/>
            <a:cs typeface="Calibri" panose="020F0502020204030204" pitchFamily="34" charset="0"/>
          </a:endParaRPr>
        </a:p>
        <a:p>
          <a:r>
            <a:rPr lang="en-US" sz="1200">
              <a:solidFill>
                <a:sysClr val="windowText" lastClr="000000"/>
              </a:solidFill>
              <a:latin typeface="Calibri" panose="020F0502020204030204" pitchFamily="34" charset="0"/>
              <a:cs typeface="Calibri" panose="020F0502020204030204" pitchFamily="34" charset="0"/>
            </a:rPr>
            <a:t>Listed</a:t>
          </a:r>
          <a:r>
            <a:rPr lang="en-US" sz="1200" baseline="0">
              <a:solidFill>
                <a:sysClr val="windowText" lastClr="000000"/>
              </a:solidFill>
              <a:latin typeface="Calibri" panose="020F0502020204030204" pitchFamily="34" charset="0"/>
              <a:cs typeface="Calibri" panose="020F0502020204030204" pitchFamily="34" charset="0"/>
            </a:rPr>
            <a:t> Below are each of the 25 sheets in this document. If the sheet is described in plain text it includes </a:t>
          </a:r>
          <a:r>
            <a:rPr lang="en-US" sz="1200" b="1" baseline="0">
              <a:solidFill>
                <a:sysClr val="windowText" lastClr="000000"/>
              </a:solidFill>
              <a:latin typeface="Calibri" panose="020F0502020204030204" pitchFamily="34" charset="0"/>
              <a:cs typeface="Calibri" panose="020F0502020204030204" pitchFamily="34" charset="0"/>
            </a:rPr>
            <a:t>every platform that has the capability being described </a:t>
          </a:r>
          <a:r>
            <a:rPr lang="en-US" sz="1200" b="0" baseline="0">
              <a:solidFill>
                <a:sysClr val="windowText" lastClr="000000"/>
              </a:solidFill>
              <a:latin typeface="Calibri" panose="020F0502020204030204" pitchFamily="34" charset="0"/>
              <a:cs typeface="Calibri" panose="020F0502020204030204" pitchFamily="34" charset="0"/>
            </a:rPr>
            <a:t>(for example. all platforms in the "Free" sheet are free  for the enterprise and user). If the sheet is described in </a:t>
          </a:r>
          <a:r>
            <a:rPr lang="en-US" sz="1200" b="0" u="sng" baseline="0">
              <a:solidFill>
                <a:srgbClr val="800000"/>
              </a:solidFill>
              <a:latin typeface="Calibri" panose="020F0502020204030204" pitchFamily="34" charset="0"/>
              <a:cs typeface="Calibri" panose="020F0502020204030204" pitchFamily="34" charset="0"/>
            </a:rPr>
            <a:t>maroon text </a:t>
          </a:r>
          <a:r>
            <a:rPr lang="en-US" sz="1200" b="0" baseline="0">
              <a:solidFill>
                <a:sysClr val="windowText" lastClr="000000"/>
              </a:solidFill>
              <a:latin typeface="Calibri" panose="020F0502020204030204" pitchFamily="34" charset="0"/>
              <a:cs typeface="Calibri" panose="020F0502020204030204" pitchFamily="34" charset="0"/>
            </a:rPr>
            <a:t>then it include all platforms.</a:t>
          </a:r>
          <a:endParaRPr lang="en-US" sz="1200">
            <a:solidFill>
              <a:sysClr val="windowText" lastClr="000000"/>
            </a:solidFill>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72</xdr:col>
      <xdr:colOff>228600</xdr:colOff>
      <xdr:row>33</xdr:row>
      <xdr:rowOff>609600</xdr:rowOff>
    </xdr:to>
    <xdr:sp macro="" textlink="">
      <xdr:nvSpPr>
        <xdr:cNvPr id="4" name="Rectangle 3">
          <a:extLst>
            <a:ext uri="{FF2B5EF4-FFF2-40B4-BE49-F238E27FC236}">
              <a16:creationId xmlns:a16="http://schemas.microsoft.com/office/drawing/2014/main" id="{90FF81A2-CD18-42A9-B581-60F5A435E127}"/>
            </a:ext>
          </a:extLst>
        </xdr:cNvPr>
        <xdr:cNvSpPr/>
      </xdr:nvSpPr>
      <xdr:spPr>
        <a:xfrm>
          <a:off x="0" y="0"/>
          <a:ext cx="55138320" cy="1748028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1056205</xdr:colOff>
      <xdr:row>9</xdr:row>
      <xdr:rowOff>468448</xdr:rowOff>
    </xdr:from>
    <xdr:to>
      <xdr:col>1</xdr:col>
      <xdr:colOff>932253</xdr:colOff>
      <xdr:row>19</xdr:row>
      <xdr:rowOff>302260</xdr:rowOff>
    </xdr:to>
    <mc:AlternateContent xmlns:mc="http://schemas.openxmlformats.org/markup-compatibility/2006" xmlns:a14="http://schemas.microsoft.com/office/drawing/2010/main">
      <mc:Choice Requires="a14">
        <xdr:graphicFrame macro="">
          <xdr:nvGraphicFramePr>
            <xdr:cNvPr id="7" name="FREE 1">
              <a:extLst>
                <a:ext uri="{FF2B5EF4-FFF2-40B4-BE49-F238E27FC236}">
                  <a16:creationId xmlns:a16="http://schemas.microsoft.com/office/drawing/2014/main" id="{2ED90CDA-BCD2-45ED-9A56-7978CD5A8DE8}"/>
                </a:ext>
              </a:extLst>
            </xdr:cNvPr>
            <xdr:cNvGraphicFramePr/>
          </xdr:nvGraphicFramePr>
          <xdr:xfrm>
            <a:off x="0" y="0"/>
            <a:ext cx="0" cy="0"/>
          </xdr:xfrm>
          <a:graphic>
            <a:graphicData uri="http://schemas.microsoft.com/office/drawing/2010/slicer">
              <sle:slicer xmlns:sle="http://schemas.microsoft.com/office/drawing/2010/slicer" name="FREE 1"/>
            </a:graphicData>
          </a:graphic>
        </xdr:graphicFrame>
      </mc:Choice>
      <mc:Fallback xmlns="">
        <xdr:sp macro="" textlink="">
          <xdr:nvSpPr>
            <xdr:cNvPr id="0" name=""/>
            <xdr:cNvSpPr>
              <a:spLocks noTextEdit="1"/>
            </xdr:cNvSpPr>
          </xdr:nvSpPr>
          <xdr:spPr>
            <a:xfrm>
              <a:off x="1056205" y="1954348"/>
              <a:ext cx="2200148" cy="61838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3719212</xdr:colOff>
      <xdr:row>9</xdr:row>
      <xdr:rowOff>486228</xdr:rowOff>
    </xdr:from>
    <xdr:to>
      <xdr:col>3</xdr:col>
      <xdr:colOff>259080</xdr:colOff>
      <xdr:row>18</xdr:row>
      <xdr:rowOff>213360</xdr:rowOff>
    </xdr:to>
    <mc:AlternateContent xmlns:mc="http://schemas.openxmlformats.org/markup-compatibility/2006" xmlns:a14="http://schemas.microsoft.com/office/drawing/2010/main">
      <mc:Choice Requires="a14">
        <xdr:graphicFrame macro="">
          <xdr:nvGraphicFramePr>
            <xdr:cNvPr id="8" name="RESIDENT ACCOUNT REQUIRED">
              <a:extLst>
                <a:ext uri="{FF2B5EF4-FFF2-40B4-BE49-F238E27FC236}">
                  <a16:creationId xmlns:a16="http://schemas.microsoft.com/office/drawing/2014/main" id="{0314A797-ED57-404C-96E8-DD1F679416C4}"/>
                </a:ext>
              </a:extLst>
            </xdr:cNvPr>
            <xdr:cNvGraphicFramePr/>
          </xdr:nvGraphicFramePr>
          <xdr:xfrm>
            <a:off x="0" y="0"/>
            <a:ext cx="0" cy="0"/>
          </xdr:xfrm>
          <a:graphic>
            <a:graphicData uri="http://schemas.microsoft.com/office/drawing/2010/slicer">
              <sle:slicer xmlns:sle="http://schemas.microsoft.com/office/drawing/2010/slicer" name="RESIDENT ACCOUNT REQUIRED"/>
            </a:graphicData>
          </a:graphic>
        </xdr:graphicFrame>
      </mc:Choice>
      <mc:Fallback xmlns="">
        <xdr:sp macro="" textlink="">
          <xdr:nvSpPr>
            <xdr:cNvPr id="0" name=""/>
            <xdr:cNvSpPr>
              <a:spLocks noTextEdit="1"/>
            </xdr:cNvSpPr>
          </xdr:nvSpPr>
          <xdr:spPr>
            <a:xfrm>
              <a:off x="6043312" y="1972128"/>
              <a:ext cx="2343768" cy="54421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1234004</xdr:colOff>
      <xdr:row>9</xdr:row>
      <xdr:rowOff>473526</xdr:rowOff>
    </xdr:from>
    <xdr:to>
      <xdr:col>1</xdr:col>
      <xdr:colOff>3444239</xdr:colOff>
      <xdr:row>32</xdr:row>
      <xdr:rowOff>327660</xdr:rowOff>
    </xdr:to>
    <mc:AlternateContent xmlns:mc="http://schemas.openxmlformats.org/markup-compatibility/2006" xmlns:a14="http://schemas.microsoft.com/office/drawing/2010/main">
      <mc:Choice Requires="a14">
        <xdr:graphicFrame macro="">
          <xdr:nvGraphicFramePr>
            <xdr:cNvPr id="9" name="Enterprise Account">
              <a:extLst>
                <a:ext uri="{FF2B5EF4-FFF2-40B4-BE49-F238E27FC236}">
                  <a16:creationId xmlns:a16="http://schemas.microsoft.com/office/drawing/2014/main" id="{94414E9C-25DB-4504-9F7E-1AF27398C238}"/>
                </a:ext>
              </a:extLst>
            </xdr:cNvPr>
            <xdr:cNvGraphicFramePr/>
          </xdr:nvGraphicFramePr>
          <xdr:xfrm>
            <a:off x="0" y="0"/>
            <a:ext cx="0" cy="0"/>
          </xdr:xfrm>
          <a:graphic>
            <a:graphicData uri="http://schemas.microsoft.com/office/drawing/2010/slicer">
              <sle:slicer xmlns:sle="http://schemas.microsoft.com/office/drawing/2010/slicer" name="Enterprise Account"/>
            </a:graphicData>
          </a:graphic>
        </xdr:graphicFrame>
      </mc:Choice>
      <mc:Fallback xmlns="">
        <xdr:sp macro="" textlink="">
          <xdr:nvSpPr>
            <xdr:cNvPr id="0" name=""/>
            <xdr:cNvSpPr>
              <a:spLocks noTextEdit="1"/>
            </xdr:cNvSpPr>
          </xdr:nvSpPr>
          <xdr:spPr>
            <a:xfrm>
              <a:off x="3558104" y="1959426"/>
              <a:ext cx="2210235" cy="144591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2474977</xdr:colOff>
      <xdr:row>9</xdr:row>
      <xdr:rowOff>511627</xdr:rowOff>
    </xdr:from>
    <xdr:to>
      <xdr:col>5</xdr:col>
      <xdr:colOff>1792225</xdr:colOff>
      <xdr:row>15</xdr:row>
      <xdr:rowOff>548641</xdr:rowOff>
    </xdr:to>
    <mc:AlternateContent xmlns:mc="http://schemas.openxmlformats.org/markup-compatibility/2006" xmlns:a14="http://schemas.microsoft.com/office/drawing/2010/main">
      <mc:Choice Requires="a14">
        <xdr:graphicFrame macro="">
          <xdr:nvGraphicFramePr>
            <xdr:cNvPr id="10" name="MULTILINGUAL">
              <a:extLst>
                <a:ext uri="{FF2B5EF4-FFF2-40B4-BE49-F238E27FC236}">
                  <a16:creationId xmlns:a16="http://schemas.microsoft.com/office/drawing/2014/main" id="{62954F25-C90F-45DF-8BC6-2F1ED05DDAFE}"/>
                </a:ext>
              </a:extLst>
            </xdr:cNvPr>
            <xdr:cNvGraphicFramePr/>
          </xdr:nvGraphicFramePr>
          <xdr:xfrm>
            <a:off x="0" y="0"/>
            <a:ext cx="0" cy="0"/>
          </xdr:xfrm>
          <a:graphic>
            <a:graphicData uri="http://schemas.microsoft.com/office/drawing/2010/slicer">
              <sle:slicer xmlns:sle="http://schemas.microsoft.com/office/drawing/2010/slicer" name="MULTILINGUAL"/>
            </a:graphicData>
          </a:graphic>
        </xdr:graphicFrame>
      </mc:Choice>
      <mc:Fallback xmlns="">
        <xdr:sp macro="" textlink="">
          <xdr:nvSpPr>
            <xdr:cNvPr id="0" name=""/>
            <xdr:cNvSpPr>
              <a:spLocks noTextEdit="1"/>
            </xdr:cNvSpPr>
          </xdr:nvSpPr>
          <xdr:spPr>
            <a:xfrm>
              <a:off x="11212577" y="1997527"/>
              <a:ext cx="2212848" cy="384701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19846</xdr:colOff>
      <xdr:row>9</xdr:row>
      <xdr:rowOff>495662</xdr:rowOff>
    </xdr:from>
    <xdr:to>
      <xdr:col>4</xdr:col>
      <xdr:colOff>2224791</xdr:colOff>
      <xdr:row>24</xdr:row>
      <xdr:rowOff>99060</xdr:rowOff>
    </xdr:to>
    <mc:AlternateContent xmlns:mc="http://schemas.openxmlformats.org/markup-compatibility/2006" xmlns:a14="http://schemas.microsoft.com/office/drawing/2010/main">
      <mc:Choice Requires="a14">
        <xdr:graphicFrame macro="">
          <xdr:nvGraphicFramePr>
            <xdr:cNvPr id="11" name="PUBLIC COMMENT">
              <a:extLst>
                <a:ext uri="{FF2B5EF4-FFF2-40B4-BE49-F238E27FC236}">
                  <a16:creationId xmlns:a16="http://schemas.microsoft.com/office/drawing/2014/main" id="{4708F0B4-75B9-49FD-BEFC-9D9918368A36}"/>
                </a:ext>
              </a:extLst>
            </xdr:cNvPr>
            <xdr:cNvGraphicFramePr/>
          </xdr:nvGraphicFramePr>
          <xdr:xfrm>
            <a:off x="0" y="0"/>
            <a:ext cx="0" cy="0"/>
          </xdr:xfrm>
          <a:graphic>
            <a:graphicData uri="http://schemas.microsoft.com/office/drawing/2010/slicer">
              <sle:slicer xmlns:sle="http://schemas.microsoft.com/office/drawing/2010/slicer" name="PUBLIC COMMENT"/>
            </a:graphicData>
          </a:graphic>
        </xdr:graphicFrame>
      </mc:Choice>
      <mc:Fallback xmlns="">
        <xdr:sp macro="" textlink="">
          <xdr:nvSpPr>
            <xdr:cNvPr id="0" name=""/>
            <xdr:cNvSpPr>
              <a:spLocks noTextEdit="1"/>
            </xdr:cNvSpPr>
          </xdr:nvSpPr>
          <xdr:spPr>
            <a:xfrm>
              <a:off x="8757446" y="1981562"/>
              <a:ext cx="2204945" cy="91283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2076632</xdr:colOff>
      <xdr:row>9</xdr:row>
      <xdr:rowOff>510540</xdr:rowOff>
    </xdr:from>
    <xdr:to>
      <xdr:col>9</xdr:col>
      <xdr:colOff>76200</xdr:colOff>
      <xdr:row>27</xdr:row>
      <xdr:rowOff>194310</xdr:rowOff>
    </xdr:to>
    <mc:AlternateContent xmlns:mc="http://schemas.openxmlformats.org/markup-compatibility/2006" xmlns:a14="http://schemas.microsoft.com/office/drawing/2010/main">
      <mc:Choice Requires="a14">
        <xdr:graphicFrame macro="">
          <xdr:nvGraphicFramePr>
            <xdr:cNvPr id="12" name="COMMUNITY CONVERSATION">
              <a:extLst>
                <a:ext uri="{FF2B5EF4-FFF2-40B4-BE49-F238E27FC236}">
                  <a16:creationId xmlns:a16="http://schemas.microsoft.com/office/drawing/2014/main" id="{3D12AE05-7EB5-4E58-8425-FEFA67554B51}"/>
                </a:ext>
              </a:extLst>
            </xdr:cNvPr>
            <xdr:cNvGraphicFramePr/>
          </xdr:nvGraphicFramePr>
          <xdr:xfrm>
            <a:off x="0" y="0"/>
            <a:ext cx="0" cy="0"/>
          </xdr:xfrm>
          <a:graphic>
            <a:graphicData uri="http://schemas.microsoft.com/office/drawing/2010/slicer">
              <sle:slicer xmlns:sle="http://schemas.microsoft.com/office/drawing/2010/slicer" name="COMMUNITY CONVERSATION"/>
            </a:graphicData>
          </a:graphic>
        </xdr:graphicFrame>
      </mc:Choice>
      <mc:Fallback xmlns="">
        <xdr:sp macro="" textlink="">
          <xdr:nvSpPr>
            <xdr:cNvPr id="0" name=""/>
            <xdr:cNvSpPr>
              <a:spLocks noTextEdit="1"/>
            </xdr:cNvSpPr>
          </xdr:nvSpPr>
          <xdr:spPr>
            <a:xfrm>
              <a:off x="13709832" y="1996440"/>
              <a:ext cx="2850968" cy="111137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365325</xdr:colOff>
      <xdr:row>9</xdr:row>
      <xdr:rowOff>511990</xdr:rowOff>
    </xdr:from>
    <xdr:to>
      <xdr:col>13</xdr:col>
      <xdr:colOff>139773</xdr:colOff>
      <xdr:row>21</xdr:row>
      <xdr:rowOff>453390</xdr:rowOff>
    </xdr:to>
    <mc:AlternateContent xmlns:mc="http://schemas.openxmlformats.org/markup-compatibility/2006" xmlns:a14="http://schemas.microsoft.com/office/drawing/2010/main">
      <mc:Choice Requires="a14">
        <xdr:graphicFrame macro="">
          <xdr:nvGraphicFramePr>
            <xdr:cNvPr id="13" name="MOBILE FRIENDLY">
              <a:extLst>
                <a:ext uri="{FF2B5EF4-FFF2-40B4-BE49-F238E27FC236}">
                  <a16:creationId xmlns:a16="http://schemas.microsoft.com/office/drawing/2014/main" id="{FF335086-D6BA-426C-97B7-F3DA39980C87}"/>
                </a:ext>
              </a:extLst>
            </xdr:cNvPr>
            <xdr:cNvGraphicFramePr/>
          </xdr:nvGraphicFramePr>
          <xdr:xfrm>
            <a:off x="0" y="0"/>
            <a:ext cx="0" cy="0"/>
          </xdr:xfrm>
          <a:graphic>
            <a:graphicData uri="http://schemas.microsoft.com/office/drawing/2010/slicer">
              <sle:slicer xmlns:sle="http://schemas.microsoft.com/office/drawing/2010/slicer" name="MOBILE FRIENDLY"/>
            </a:graphicData>
          </a:graphic>
        </xdr:graphicFrame>
      </mc:Choice>
      <mc:Fallback xmlns="">
        <xdr:sp macro="" textlink="">
          <xdr:nvSpPr>
            <xdr:cNvPr id="0" name=""/>
            <xdr:cNvSpPr>
              <a:spLocks noTextEdit="1"/>
            </xdr:cNvSpPr>
          </xdr:nvSpPr>
          <xdr:spPr>
            <a:xfrm>
              <a:off x="16849925" y="1997890"/>
              <a:ext cx="2212848" cy="7561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34</xdr:col>
      <xdr:colOff>602452</xdr:colOff>
      <xdr:row>9</xdr:row>
      <xdr:rowOff>518160</xdr:rowOff>
    </xdr:from>
    <xdr:to>
      <xdr:col>39</xdr:col>
      <xdr:colOff>502920</xdr:colOff>
      <xdr:row>23</xdr:row>
      <xdr:rowOff>160020</xdr:rowOff>
    </xdr:to>
    <mc:AlternateContent xmlns:mc="http://schemas.openxmlformats.org/markup-compatibility/2006" xmlns:a14="http://schemas.microsoft.com/office/drawing/2010/main">
      <mc:Choice Requires="a14">
        <xdr:graphicFrame macro="">
          <xdr:nvGraphicFramePr>
            <xdr:cNvPr id="14" name="STAKEHOLDER ENGAGEMENT">
              <a:extLst>
                <a:ext uri="{FF2B5EF4-FFF2-40B4-BE49-F238E27FC236}">
                  <a16:creationId xmlns:a16="http://schemas.microsoft.com/office/drawing/2014/main" id="{30910A89-24ED-48B3-B185-4753A83E5852}"/>
                </a:ext>
              </a:extLst>
            </xdr:cNvPr>
            <xdr:cNvGraphicFramePr/>
          </xdr:nvGraphicFramePr>
          <xdr:xfrm>
            <a:off x="0" y="0"/>
            <a:ext cx="0" cy="0"/>
          </xdr:xfrm>
          <a:graphic>
            <a:graphicData uri="http://schemas.microsoft.com/office/drawing/2010/slicer">
              <sle:slicer xmlns:sle="http://schemas.microsoft.com/office/drawing/2010/slicer" name="STAKEHOLDER ENGAGEMENT"/>
            </a:graphicData>
          </a:graphic>
        </xdr:graphicFrame>
      </mc:Choice>
      <mc:Fallback xmlns="">
        <xdr:sp macro="" textlink="">
          <xdr:nvSpPr>
            <xdr:cNvPr id="0" name=""/>
            <xdr:cNvSpPr>
              <a:spLocks noTextEdit="1"/>
            </xdr:cNvSpPr>
          </xdr:nvSpPr>
          <xdr:spPr>
            <a:xfrm>
              <a:off x="32327052" y="2004060"/>
              <a:ext cx="2948468" cy="8531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438803</xdr:colOff>
      <xdr:row>9</xdr:row>
      <xdr:rowOff>520881</xdr:rowOff>
    </xdr:from>
    <xdr:to>
      <xdr:col>16</xdr:col>
      <xdr:colOff>533400</xdr:colOff>
      <xdr:row>21</xdr:row>
      <xdr:rowOff>586740</xdr:rowOff>
    </xdr:to>
    <mc:AlternateContent xmlns:mc="http://schemas.openxmlformats.org/markup-compatibility/2006" xmlns:a14="http://schemas.microsoft.com/office/drawing/2010/main">
      <mc:Choice Requires="a14">
        <xdr:graphicFrame macro="">
          <xdr:nvGraphicFramePr>
            <xdr:cNvPr id="15" name="SURVEYS">
              <a:extLst>
                <a:ext uri="{FF2B5EF4-FFF2-40B4-BE49-F238E27FC236}">
                  <a16:creationId xmlns:a16="http://schemas.microsoft.com/office/drawing/2014/main" id="{94C3DAC4-EAD2-4F5E-A617-542E175A0AFD}"/>
                </a:ext>
              </a:extLst>
            </xdr:cNvPr>
            <xdr:cNvGraphicFramePr/>
          </xdr:nvGraphicFramePr>
          <xdr:xfrm>
            <a:off x="0" y="0"/>
            <a:ext cx="0" cy="0"/>
          </xdr:xfrm>
          <a:graphic>
            <a:graphicData uri="http://schemas.microsoft.com/office/drawing/2010/slicer">
              <sle:slicer xmlns:sle="http://schemas.microsoft.com/office/drawing/2010/slicer" name="SURVEYS"/>
            </a:graphicData>
          </a:graphic>
        </xdr:graphicFrame>
      </mc:Choice>
      <mc:Fallback xmlns="">
        <xdr:sp macro="" textlink="">
          <xdr:nvSpPr>
            <xdr:cNvPr id="0" name=""/>
            <xdr:cNvSpPr>
              <a:spLocks noTextEdit="1"/>
            </xdr:cNvSpPr>
          </xdr:nvSpPr>
          <xdr:spPr>
            <a:xfrm>
              <a:off x="19361803" y="2006781"/>
              <a:ext cx="1923397" cy="76858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22</xdr:col>
      <xdr:colOff>5150</xdr:colOff>
      <xdr:row>9</xdr:row>
      <xdr:rowOff>533580</xdr:rowOff>
    </xdr:from>
    <xdr:to>
      <xdr:col>25</xdr:col>
      <xdr:colOff>381295</xdr:colOff>
      <xdr:row>20</xdr:row>
      <xdr:rowOff>194310</xdr:rowOff>
    </xdr:to>
    <mc:AlternateContent xmlns:mc="http://schemas.openxmlformats.org/markup-compatibility/2006" xmlns:a14="http://schemas.microsoft.com/office/drawing/2010/main">
      <mc:Choice Requires="a14">
        <xdr:graphicFrame macro="">
          <xdr:nvGraphicFramePr>
            <xdr:cNvPr id="16" name="PHOTO NARRATIVES">
              <a:extLst>
                <a:ext uri="{FF2B5EF4-FFF2-40B4-BE49-F238E27FC236}">
                  <a16:creationId xmlns:a16="http://schemas.microsoft.com/office/drawing/2014/main" id="{11925B93-985D-49DF-BC94-2EAAE7F0621C}"/>
                </a:ext>
              </a:extLst>
            </xdr:cNvPr>
            <xdr:cNvGraphicFramePr/>
          </xdr:nvGraphicFramePr>
          <xdr:xfrm>
            <a:off x="0" y="0"/>
            <a:ext cx="0" cy="0"/>
          </xdr:xfrm>
          <a:graphic>
            <a:graphicData uri="http://schemas.microsoft.com/office/drawing/2010/slicer">
              <sle:slicer xmlns:sle="http://schemas.microsoft.com/office/drawing/2010/slicer" name="PHOTO NARRATIVES"/>
            </a:graphicData>
          </a:graphic>
        </xdr:graphicFrame>
      </mc:Choice>
      <mc:Fallback xmlns="">
        <xdr:sp macro="" textlink="">
          <xdr:nvSpPr>
            <xdr:cNvPr id="0" name=""/>
            <xdr:cNvSpPr>
              <a:spLocks noTextEdit="1"/>
            </xdr:cNvSpPr>
          </xdr:nvSpPr>
          <xdr:spPr>
            <a:xfrm>
              <a:off x="24414550" y="2019480"/>
              <a:ext cx="2204945" cy="66457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186618</xdr:colOff>
      <xdr:row>9</xdr:row>
      <xdr:rowOff>539930</xdr:rowOff>
    </xdr:from>
    <xdr:to>
      <xdr:col>21</xdr:col>
      <xdr:colOff>228600</xdr:colOff>
      <xdr:row>14</xdr:row>
      <xdr:rowOff>491490</xdr:rowOff>
    </xdr:to>
    <mc:AlternateContent xmlns:mc="http://schemas.openxmlformats.org/markup-compatibility/2006" xmlns:a14="http://schemas.microsoft.com/office/drawing/2010/main">
      <mc:Choice Requires="a14">
        <xdr:graphicFrame macro="">
          <xdr:nvGraphicFramePr>
            <xdr:cNvPr id="18" name="VIDEO PARTICIPATION">
              <a:extLst>
                <a:ext uri="{FF2B5EF4-FFF2-40B4-BE49-F238E27FC236}">
                  <a16:creationId xmlns:a16="http://schemas.microsoft.com/office/drawing/2014/main" id="{F6B91938-81B8-42DD-AC47-02447A88B9EC}"/>
                </a:ext>
              </a:extLst>
            </xdr:cNvPr>
            <xdr:cNvGraphicFramePr/>
          </xdr:nvGraphicFramePr>
          <xdr:xfrm>
            <a:off x="0" y="0"/>
            <a:ext cx="0" cy="0"/>
          </xdr:xfrm>
          <a:graphic>
            <a:graphicData uri="http://schemas.microsoft.com/office/drawing/2010/slicer">
              <sle:slicer xmlns:sle="http://schemas.microsoft.com/office/drawing/2010/slicer" name="VIDEO PARTICIPATION"/>
            </a:graphicData>
          </a:graphic>
        </xdr:graphicFrame>
      </mc:Choice>
      <mc:Fallback xmlns="">
        <xdr:sp macro="" textlink="">
          <xdr:nvSpPr>
            <xdr:cNvPr id="0" name=""/>
            <xdr:cNvSpPr>
              <a:spLocks noTextEdit="1"/>
            </xdr:cNvSpPr>
          </xdr:nvSpPr>
          <xdr:spPr>
            <a:xfrm>
              <a:off x="21548018" y="2025830"/>
              <a:ext cx="2480382" cy="31265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68</xdr:col>
      <xdr:colOff>28050</xdr:colOff>
      <xdr:row>9</xdr:row>
      <xdr:rowOff>543014</xdr:rowOff>
    </xdr:from>
    <xdr:to>
      <xdr:col>71</xdr:col>
      <xdr:colOff>412098</xdr:colOff>
      <xdr:row>15</xdr:row>
      <xdr:rowOff>49530</xdr:rowOff>
    </xdr:to>
    <mc:AlternateContent xmlns:mc="http://schemas.openxmlformats.org/markup-compatibility/2006" xmlns:a14="http://schemas.microsoft.com/office/drawing/2010/main">
      <mc:Choice Requires="a14">
        <xdr:graphicFrame macro="">
          <xdr:nvGraphicFramePr>
            <xdr:cNvPr id="19" name="VIDEO STREAMING">
              <a:extLst>
                <a:ext uri="{FF2B5EF4-FFF2-40B4-BE49-F238E27FC236}">
                  <a16:creationId xmlns:a16="http://schemas.microsoft.com/office/drawing/2014/main" id="{C0E057D4-D766-43C4-9B5D-266087AC9930}"/>
                </a:ext>
              </a:extLst>
            </xdr:cNvPr>
            <xdr:cNvGraphicFramePr/>
          </xdr:nvGraphicFramePr>
          <xdr:xfrm>
            <a:off x="0" y="0"/>
            <a:ext cx="0" cy="0"/>
          </xdr:xfrm>
          <a:graphic>
            <a:graphicData uri="http://schemas.microsoft.com/office/drawing/2010/slicer">
              <sle:slicer xmlns:sle="http://schemas.microsoft.com/office/drawing/2010/slicer" name="VIDEO STREAMING"/>
            </a:graphicData>
          </a:graphic>
        </xdr:graphicFrame>
      </mc:Choice>
      <mc:Fallback xmlns="">
        <xdr:sp macro="" textlink="">
          <xdr:nvSpPr>
            <xdr:cNvPr id="0" name=""/>
            <xdr:cNvSpPr>
              <a:spLocks noTextEdit="1"/>
            </xdr:cNvSpPr>
          </xdr:nvSpPr>
          <xdr:spPr>
            <a:xfrm>
              <a:off x="52479050" y="2028914"/>
              <a:ext cx="2212848" cy="331651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63</xdr:col>
      <xdr:colOff>576690</xdr:colOff>
      <xdr:row>9</xdr:row>
      <xdr:rowOff>553901</xdr:rowOff>
    </xdr:from>
    <xdr:to>
      <xdr:col>67</xdr:col>
      <xdr:colOff>351138</xdr:colOff>
      <xdr:row>12</xdr:row>
      <xdr:rowOff>11430</xdr:rowOff>
    </xdr:to>
    <mc:AlternateContent xmlns:mc="http://schemas.openxmlformats.org/markup-compatibility/2006" xmlns:a14="http://schemas.microsoft.com/office/drawing/2010/main">
      <mc:Choice Requires="a14">
        <xdr:graphicFrame macro="">
          <xdr:nvGraphicFramePr>
            <xdr:cNvPr id="20" name="PODCAST">
              <a:extLst>
                <a:ext uri="{FF2B5EF4-FFF2-40B4-BE49-F238E27FC236}">
                  <a16:creationId xmlns:a16="http://schemas.microsoft.com/office/drawing/2014/main" id="{EF1D2D37-C00D-4C76-BE61-D40A213B8AEC}"/>
                </a:ext>
              </a:extLst>
            </xdr:cNvPr>
            <xdr:cNvGraphicFramePr/>
          </xdr:nvGraphicFramePr>
          <xdr:xfrm>
            <a:off x="0" y="0"/>
            <a:ext cx="0" cy="0"/>
          </xdr:xfrm>
          <a:graphic>
            <a:graphicData uri="http://schemas.microsoft.com/office/drawing/2010/slicer">
              <sle:slicer xmlns:sle="http://schemas.microsoft.com/office/drawing/2010/slicer" name="PODCAST"/>
            </a:graphicData>
          </a:graphic>
        </xdr:graphicFrame>
      </mc:Choice>
      <mc:Fallback xmlns="">
        <xdr:sp macro="" textlink="">
          <xdr:nvSpPr>
            <xdr:cNvPr id="0" name=""/>
            <xdr:cNvSpPr>
              <a:spLocks noTextEdit="1"/>
            </xdr:cNvSpPr>
          </xdr:nvSpPr>
          <xdr:spPr>
            <a:xfrm>
              <a:off x="49979690" y="2039801"/>
              <a:ext cx="2212848" cy="1362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211474</xdr:colOff>
      <xdr:row>9</xdr:row>
      <xdr:rowOff>543741</xdr:rowOff>
    </xdr:from>
    <xdr:to>
      <xdr:col>29</xdr:col>
      <xdr:colOff>426720</xdr:colOff>
      <xdr:row>12</xdr:row>
      <xdr:rowOff>538867</xdr:rowOff>
    </xdr:to>
    <mc:AlternateContent xmlns:mc="http://schemas.openxmlformats.org/markup-compatibility/2006" xmlns:a14="http://schemas.microsoft.com/office/drawing/2010/main">
      <mc:Choice Requires="a14">
        <xdr:graphicFrame macro="">
          <xdr:nvGraphicFramePr>
            <xdr:cNvPr id="21" name="TRANSIT SPECIFIC">
              <a:extLst>
                <a:ext uri="{FF2B5EF4-FFF2-40B4-BE49-F238E27FC236}">
                  <a16:creationId xmlns:a16="http://schemas.microsoft.com/office/drawing/2014/main" id="{A0C91BD8-6DA5-4A7F-9081-B6C97EDBDEEF}"/>
                </a:ext>
              </a:extLst>
            </xdr:cNvPr>
            <xdr:cNvGraphicFramePr/>
          </xdr:nvGraphicFramePr>
          <xdr:xfrm>
            <a:off x="0" y="0"/>
            <a:ext cx="0" cy="0"/>
          </xdr:xfrm>
          <a:graphic>
            <a:graphicData uri="http://schemas.microsoft.com/office/drawing/2010/slicer">
              <sle:slicer xmlns:sle="http://schemas.microsoft.com/office/drawing/2010/slicer" name="TRANSIT SPECIFIC"/>
            </a:graphicData>
          </a:graphic>
        </xdr:graphicFrame>
      </mc:Choice>
      <mc:Fallback xmlns="">
        <xdr:sp macro="" textlink="">
          <xdr:nvSpPr>
            <xdr:cNvPr id="0" name=""/>
            <xdr:cNvSpPr>
              <a:spLocks noTextEdit="1"/>
            </xdr:cNvSpPr>
          </xdr:nvSpPr>
          <xdr:spPr>
            <a:xfrm>
              <a:off x="27059274" y="2029641"/>
              <a:ext cx="2044046" cy="19001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45</xdr:col>
      <xdr:colOff>47824</xdr:colOff>
      <xdr:row>9</xdr:row>
      <xdr:rowOff>563880</xdr:rowOff>
    </xdr:from>
    <xdr:to>
      <xdr:col>49</xdr:col>
      <xdr:colOff>76199</xdr:colOff>
      <xdr:row>14</xdr:row>
      <xdr:rowOff>270510</xdr:rowOff>
    </xdr:to>
    <mc:AlternateContent xmlns:mc="http://schemas.openxmlformats.org/markup-compatibility/2006" xmlns:a14="http://schemas.microsoft.com/office/drawing/2010/main">
      <mc:Choice Requires="a14">
        <xdr:graphicFrame macro="">
          <xdr:nvGraphicFramePr>
            <xdr:cNvPr id="22" name="REAL-TIME REPORTING">
              <a:extLst>
                <a:ext uri="{FF2B5EF4-FFF2-40B4-BE49-F238E27FC236}">
                  <a16:creationId xmlns:a16="http://schemas.microsoft.com/office/drawing/2014/main" id="{E887F10F-7531-4200-A352-B72EEA7DD911}"/>
                </a:ext>
              </a:extLst>
            </xdr:cNvPr>
            <xdr:cNvGraphicFramePr/>
          </xdr:nvGraphicFramePr>
          <xdr:xfrm>
            <a:off x="0" y="0"/>
            <a:ext cx="0" cy="0"/>
          </xdr:xfrm>
          <a:graphic>
            <a:graphicData uri="http://schemas.microsoft.com/office/drawing/2010/slicer">
              <sle:slicer xmlns:sle="http://schemas.microsoft.com/office/drawing/2010/slicer" name="REAL-TIME REPORTING"/>
            </a:graphicData>
          </a:graphic>
        </xdr:graphicFrame>
      </mc:Choice>
      <mc:Fallback xmlns="">
        <xdr:sp macro="" textlink="">
          <xdr:nvSpPr>
            <xdr:cNvPr id="0" name=""/>
            <xdr:cNvSpPr>
              <a:spLocks noTextEdit="1"/>
            </xdr:cNvSpPr>
          </xdr:nvSpPr>
          <xdr:spPr>
            <a:xfrm>
              <a:off x="38478024" y="2049780"/>
              <a:ext cx="2466775" cy="288163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30</xdr:col>
      <xdr:colOff>294205</xdr:colOff>
      <xdr:row>9</xdr:row>
      <xdr:rowOff>533762</xdr:rowOff>
    </xdr:from>
    <xdr:to>
      <xdr:col>34</xdr:col>
      <xdr:colOff>68653</xdr:colOff>
      <xdr:row>21</xdr:row>
      <xdr:rowOff>339090</xdr:rowOff>
    </xdr:to>
    <mc:AlternateContent xmlns:mc="http://schemas.openxmlformats.org/markup-compatibility/2006" xmlns:a14="http://schemas.microsoft.com/office/drawing/2010/main">
      <mc:Choice Requires="a14">
        <xdr:graphicFrame macro="">
          <xdr:nvGraphicFramePr>
            <xdr:cNvPr id="23" name="MAPPING ABILITIES">
              <a:extLst>
                <a:ext uri="{FF2B5EF4-FFF2-40B4-BE49-F238E27FC236}">
                  <a16:creationId xmlns:a16="http://schemas.microsoft.com/office/drawing/2014/main" id="{D972E44B-344D-4200-B0D6-00ABED8A3DA1}"/>
                </a:ext>
              </a:extLst>
            </xdr:cNvPr>
            <xdr:cNvGraphicFramePr/>
          </xdr:nvGraphicFramePr>
          <xdr:xfrm>
            <a:off x="0" y="0"/>
            <a:ext cx="0" cy="0"/>
          </xdr:xfrm>
          <a:graphic>
            <a:graphicData uri="http://schemas.microsoft.com/office/drawing/2010/slicer">
              <sle:slicer xmlns:sle="http://schemas.microsoft.com/office/drawing/2010/slicer" name="MAPPING ABILITIES"/>
            </a:graphicData>
          </a:graphic>
        </xdr:graphicFrame>
      </mc:Choice>
      <mc:Fallback xmlns="">
        <xdr:sp macro="" textlink="">
          <xdr:nvSpPr>
            <xdr:cNvPr id="0" name=""/>
            <xdr:cNvSpPr>
              <a:spLocks noTextEdit="1"/>
            </xdr:cNvSpPr>
          </xdr:nvSpPr>
          <xdr:spPr>
            <a:xfrm>
              <a:off x="29580405" y="2019662"/>
              <a:ext cx="2212848" cy="74253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49</xdr:col>
      <xdr:colOff>439710</xdr:colOff>
      <xdr:row>9</xdr:row>
      <xdr:rowOff>548640</xdr:rowOff>
    </xdr:from>
    <xdr:to>
      <xdr:col>53</xdr:col>
      <xdr:colOff>320040</xdr:colOff>
      <xdr:row>15</xdr:row>
      <xdr:rowOff>194310</xdr:rowOff>
    </xdr:to>
    <mc:AlternateContent xmlns:mc="http://schemas.openxmlformats.org/markup-compatibility/2006" xmlns:a14="http://schemas.microsoft.com/office/drawing/2010/main">
      <mc:Choice Requires="a14">
        <xdr:graphicFrame macro="">
          <xdr:nvGraphicFramePr>
            <xdr:cNvPr id="24" name="SCENARIO ANALYSIS">
              <a:extLst>
                <a:ext uri="{FF2B5EF4-FFF2-40B4-BE49-F238E27FC236}">
                  <a16:creationId xmlns:a16="http://schemas.microsoft.com/office/drawing/2014/main" id="{239C83B8-CFA1-453A-BCEF-26AC52CCC518}"/>
                </a:ext>
              </a:extLst>
            </xdr:cNvPr>
            <xdr:cNvGraphicFramePr/>
          </xdr:nvGraphicFramePr>
          <xdr:xfrm>
            <a:off x="0" y="0"/>
            <a:ext cx="0" cy="0"/>
          </xdr:xfrm>
          <a:graphic>
            <a:graphicData uri="http://schemas.microsoft.com/office/drawing/2010/slicer">
              <sle:slicer xmlns:sle="http://schemas.microsoft.com/office/drawing/2010/slicer" name="SCENARIO ANALYSIS"/>
            </a:graphicData>
          </a:graphic>
        </xdr:graphicFrame>
      </mc:Choice>
      <mc:Fallback xmlns="">
        <xdr:sp macro="" textlink="">
          <xdr:nvSpPr>
            <xdr:cNvPr id="0" name=""/>
            <xdr:cNvSpPr>
              <a:spLocks noTextEdit="1"/>
            </xdr:cNvSpPr>
          </xdr:nvSpPr>
          <xdr:spPr>
            <a:xfrm>
              <a:off x="41308310" y="2034540"/>
              <a:ext cx="2318730" cy="34556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40</xdr:col>
      <xdr:colOff>297652</xdr:colOff>
      <xdr:row>9</xdr:row>
      <xdr:rowOff>533399</xdr:rowOff>
    </xdr:from>
    <xdr:to>
      <xdr:col>44</xdr:col>
      <xdr:colOff>304799</xdr:colOff>
      <xdr:row>12</xdr:row>
      <xdr:rowOff>491490</xdr:rowOff>
    </xdr:to>
    <mc:AlternateContent xmlns:mc="http://schemas.openxmlformats.org/markup-compatibility/2006" xmlns:a14="http://schemas.microsoft.com/office/drawing/2010/main">
      <mc:Choice Requires="a14">
        <xdr:graphicFrame macro="">
          <xdr:nvGraphicFramePr>
            <xdr:cNvPr id="25" name="INDICATOR TRACKING 1">
              <a:extLst>
                <a:ext uri="{FF2B5EF4-FFF2-40B4-BE49-F238E27FC236}">
                  <a16:creationId xmlns:a16="http://schemas.microsoft.com/office/drawing/2014/main" id="{D02BE106-C634-4FED-8D15-B4572A5A35C5}"/>
                </a:ext>
              </a:extLst>
            </xdr:cNvPr>
            <xdr:cNvGraphicFramePr/>
          </xdr:nvGraphicFramePr>
          <xdr:xfrm>
            <a:off x="0" y="0"/>
            <a:ext cx="0" cy="0"/>
          </xdr:xfrm>
          <a:graphic>
            <a:graphicData uri="http://schemas.microsoft.com/office/drawing/2010/slicer">
              <sle:slicer xmlns:sle="http://schemas.microsoft.com/office/drawing/2010/slicer" name="INDICATOR TRACKING 1"/>
            </a:graphicData>
          </a:graphic>
        </xdr:graphicFrame>
      </mc:Choice>
      <mc:Fallback xmlns="">
        <xdr:sp macro="" textlink="">
          <xdr:nvSpPr>
            <xdr:cNvPr id="0" name=""/>
            <xdr:cNvSpPr>
              <a:spLocks noTextEdit="1"/>
            </xdr:cNvSpPr>
          </xdr:nvSpPr>
          <xdr:spPr>
            <a:xfrm>
              <a:off x="35679852" y="2019299"/>
              <a:ext cx="2445547" cy="186309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54</xdr:col>
      <xdr:colOff>71048</xdr:colOff>
      <xdr:row>9</xdr:row>
      <xdr:rowOff>502920</xdr:rowOff>
    </xdr:from>
    <xdr:to>
      <xdr:col>58</xdr:col>
      <xdr:colOff>487680</xdr:colOff>
      <xdr:row>13</xdr:row>
      <xdr:rowOff>487680</xdr:rowOff>
    </xdr:to>
    <mc:AlternateContent xmlns:mc="http://schemas.openxmlformats.org/markup-compatibility/2006" xmlns:a14="http://schemas.microsoft.com/office/drawing/2010/main">
      <mc:Choice Requires="a14">
        <xdr:graphicFrame macro="">
          <xdr:nvGraphicFramePr>
            <xdr:cNvPr id="26" name="PARTICIPATORY BUDGETING 1">
              <a:extLst>
                <a:ext uri="{FF2B5EF4-FFF2-40B4-BE49-F238E27FC236}">
                  <a16:creationId xmlns:a16="http://schemas.microsoft.com/office/drawing/2014/main" id="{4F20F312-A645-4B51-87DA-451D75AC718D}"/>
                </a:ext>
              </a:extLst>
            </xdr:cNvPr>
            <xdr:cNvGraphicFramePr/>
          </xdr:nvGraphicFramePr>
          <xdr:xfrm>
            <a:off x="0" y="0"/>
            <a:ext cx="0" cy="0"/>
          </xdr:xfrm>
          <a:graphic>
            <a:graphicData uri="http://schemas.microsoft.com/office/drawing/2010/slicer">
              <sle:slicer xmlns:sle="http://schemas.microsoft.com/office/drawing/2010/slicer" name="PARTICIPATORY BUDGETING 1"/>
            </a:graphicData>
          </a:graphic>
        </xdr:graphicFrame>
      </mc:Choice>
      <mc:Fallback xmlns="">
        <xdr:sp macro="" textlink="">
          <xdr:nvSpPr>
            <xdr:cNvPr id="0" name=""/>
            <xdr:cNvSpPr>
              <a:spLocks noTextEdit="1"/>
            </xdr:cNvSpPr>
          </xdr:nvSpPr>
          <xdr:spPr>
            <a:xfrm>
              <a:off x="43987648" y="1988820"/>
              <a:ext cx="2855032" cy="2524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59</xdr:col>
      <xdr:colOff>224861</xdr:colOff>
      <xdr:row>9</xdr:row>
      <xdr:rowOff>533399</xdr:rowOff>
    </xdr:from>
    <xdr:to>
      <xdr:col>63</xdr:col>
      <xdr:colOff>228600</xdr:colOff>
      <xdr:row>19</xdr:row>
      <xdr:rowOff>222068</xdr:rowOff>
    </xdr:to>
    <mc:AlternateContent xmlns:mc="http://schemas.openxmlformats.org/markup-compatibility/2006" xmlns:a14="http://schemas.microsoft.com/office/drawing/2010/main">
      <mc:Choice Requires="a14">
        <xdr:graphicFrame macro="">
          <xdr:nvGraphicFramePr>
            <xdr:cNvPr id="27" name="DATA MANAGEMENT 1">
              <a:extLst>
                <a:ext uri="{FF2B5EF4-FFF2-40B4-BE49-F238E27FC236}">
                  <a16:creationId xmlns:a16="http://schemas.microsoft.com/office/drawing/2014/main" id="{1ED74C89-5CD9-4E20-9353-D4F23894A467}"/>
                </a:ext>
              </a:extLst>
            </xdr:cNvPr>
            <xdr:cNvGraphicFramePr/>
          </xdr:nvGraphicFramePr>
          <xdr:xfrm>
            <a:off x="0" y="0"/>
            <a:ext cx="0" cy="0"/>
          </xdr:xfrm>
          <a:graphic>
            <a:graphicData uri="http://schemas.microsoft.com/office/drawing/2010/slicer">
              <sle:slicer xmlns:sle="http://schemas.microsoft.com/office/drawing/2010/slicer" name="DATA MANAGEMENT 1"/>
            </a:graphicData>
          </a:graphic>
        </xdr:graphicFrame>
      </mc:Choice>
      <mc:Fallback xmlns="">
        <xdr:sp macro="" textlink="">
          <xdr:nvSpPr>
            <xdr:cNvPr id="0" name=""/>
            <xdr:cNvSpPr>
              <a:spLocks noTextEdit="1"/>
            </xdr:cNvSpPr>
          </xdr:nvSpPr>
          <xdr:spPr>
            <a:xfrm>
              <a:off x="47189461" y="2019299"/>
              <a:ext cx="2442139" cy="60386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1228272</xdr:colOff>
      <xdr:row>2</xdr:row>
      <xdr:rowOff>3264</xdr:rowOff>
    </xdr:from>
    <xdr:to>
      <xdr:col>1</xdr:col>
      <xdr:colOff>3432628</xdr:colOff>
      <xdr:row>9</xdr:row>
      <xdr:rowOff>60959</xdr:rowOff>
    </xdr:to>
    <xdr:sp macro="" textlink="">
      <xdr:nvSpPr>
        <xdr:cNvPr id="28" name="TextBox 27">
          <a:extLst>
            <a:ext uri="{FF2B5EF4-FFF2-40B4-BE49-F238E27FC236}">
              <a16:creationId xmlns:a16="http://schemas.microsoft.com/office/drawing/2014/main" id="{9650DB1B-5C1E-4F90-8FD2-DD2F596051A5}"/>
            </a:ext>
          </a:extLst>
        </xdr:cNvPr>
        <xdr:cNvSpPr txBox="1"/>
      </xdr:nvSpPr>
      <xdr:spPr>
        <a:xfrm>
          <a:off x="1228272" y="338544"/>
          <a:ext cx="4536076" cy="1231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Charts at a glance</a:t>
          </a:r>
        </a:p>
        <a:p>
          <a:endParaRPr lang="en-US" sz="1600" b="1"/>
        </a:p>
        <a:p>
          <a:r>
            <a:rPr lang="en-US" sz="1100" baseline="0"/>
            <a:t>There are 25 lists based on a the variable of having a single capability. The header of each pop-up is the name of a sheet in this workbook. Listed underneath are all the platforms listed in that sheet and have that capability.</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33746</xdr:colOff>
      <xdr:row>59</xdr:row>
      <xdr:rowOff>114299</xdr:rowOff>
    </xdr:from>
    <xdr:to>
      <xdr:col>3</xdr:col>
      <xdr:colOff>0</xdr:colOff>
      <xdr:row>78</xdr:row>
      <xdr:rowOff>80170</xdr:rowOff>
    </xdr:to>
    <mc:AlternateContent xmlns:mc="http://schemas.openxmlformats.org/markup-compatibility/2006" xmlns:sle15="http://schemas.microsoft.com/office/drawing/2012/slicer">
      <mc:Choice Requires="sle15">
        <xdr:graphicFrame macro="">
          <xdr:nvGraphicFramePr>
            <xdr:cNvPr id="26" name="Free For Resident">
              <a:extLst>
                <a:ext uri="{FF2B5EF4-FFF2-40B4-BE49-F238E27FC236}">
                  <a16:creationId xmlns:a16="http://schemas.microsoft.com/office/drawing/2014/main" id="{8E6F9C17-4716-4D1A-9E0E-AC146E7D1D2B}"/>
                </a:ext>
              </a:extLst>
            </xdr:cNvPr>
            <xdr:cNvGraphicFramePr/>
          </xdr:nvGraphicFramePr>
          <xdr:xfrm>
            <a:off x="0" y="0"/>
            <a:ext cx="0" cy="0"/>
          </xdr:xfrm>
          <a:graphic>
            <a:graphicData uri="http://schemas.microsoft.com/office/drawing/2010/slicer">
              <sle:slicer xmlns:sle="http://schemas.microsoft.com/office/drawing/2010/slicer" name="Free For Resident"/>
            </a:graphicData>
          </a:graphic>
        </xdr:graphicFrame>
      </mc:Choice>
      <mc:Fallback xmlns="">
        <xdr:sp macro="" textlink="">
          <xdr:nvSpPr>
            <xdr:cNvPr id="0" name=""/>
            <xdr:cNvSpPr>
              <a:spLocks noTextEdit="1"/>
            </xdr:cNvSpPr>
          </xdr:nvSpPr>
          <xdr:spPr>
            <a:xfrm>
              <a:off x="3488146" y="11112499"/>
              <a:ext cx="1058454" cy="334407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55518</xdr:colOff>
      <xdr:row>59</xdr:row>
      <xdr:rowOff>114300</xdr:rowOff>
    </xdr:from>
    <xdr:to>
      <xdr:col>3</xdr:col>
      <xdr:colOff>1400175</xdr:colOff>
      <xdr:row>78</xdr:row>
      <xdr:rowOff>58294</xdr:rowOff>
    </xdr:to>
    <mc:AlternateContent xmlns:mc="http://schemas.openxmlformats.org/markup-compatibility/2006" xmlns:sle15="http://schemas.microsoft.com/office/drawing/2012/slicer">
      <mc:Choice Requires="sle15">
        <xdr:graphicFrame macro="">
          <xdr:nvGraphicFramePr>
            <xdr:cNvPr id="27" name="Free for enterprise">
              <a:extLst>
                <a:ext uri="{FF2B5EF4-FFF2-40B4-BE49-F238E27FC236}">
                  <a16:creationId xmlns:a16="http://schemas.microsoft.com/office/drawing/2014/main" id="{D2DA6E3F-98D8-4489-87CD-859B701822CF}"/>
                </a:ext>
              </a:extLst>
            </xdr:cNvPr>
            <xdr:cNvGraphicFramePr/>
          </xdr:nvGraphicFramePr>
          <xdr:xfrm>
            <a:off x="0" y="0"/>
            <a:ext cx="0" cy="0"/>
          </xdr:xfrm>
          <a:graphic>
            <a:graphicData uri="http://schemas.microsoft.com/office/drawing/2010/slicer">
              <sle:slicer xmlns:sle="http://schemas.microsoft.com/office/drawing/2010/slicer" name="Free for enterprise"/>
            </a:graphicData>
          </a:graphic>
        </xdr:graphicFrame>
      </mc:Choice>
      <mc:Fallback xmlns="">
        <xdr:sp macro="" textlink="">
          <xdr:nvSpPr>
            <xdr:cNvPr id="0" name=""/>
            <xdr:cNvSpPr>
              <a:spLocks noTextEdit="1"/>
            </xdr:cNvSpPr>
          </xdr:nvSpPr>
          <xdr:spPr>
            <a:xfrm>
              <a:off x="4602118" y="11112500"/>
              <a:ext cx="1344657" cy="332219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69941</xdr:colOff>
      <xdr:row>59</xdr:row>
      <xdr:rowOff>106679</xdr:rowOff>
    </xdr:from>
    <xdr:to>
      <xdr:col>5</xdr:col>
      <xdr:colOff>1628775</xdr:colOff>
      <xdr:row>78</xdr:row>
      <xdr:rowOff>96408</xdr:rowOff>
    </xdr:to>
    <mc:AlternateContent xmlns:mc="http://schemas.openxmlformats.org/markup-compatibility/2006" xmlns:sle15="http://schemas.microsoft.com/office/drawing/2012/slicer">
      <mc:Choice Requires="sle15">
        <xdr:graphicFrame macro="">
          <xdr:nvGraphicFramePr>
            <xdr:cNvPr id="28" name="Account Required &#10;(resident)">
              <a:extLst>
                <a:ext uri="{FF2B5EF4-FFF2-40B4-BE49-F238E27FC236}">
                  <a16:creationId xmlns:a16="http://schemas.microsoft.com/office/drawing/2014/main" id="{A42567C9-3CC8-4548-BAD5-7275F67DC8B7}"/>
                </a:ext>
              </a:extLst>
            </xdr:cNvPr>
            <xdr:cNvGraphicFramePr/>
          </xdr:nvGraphicFramePr>
          <xdr:xfrm>
            <a:off x="0" y="0"/>
            <a:ext cx="0" cy="0"/>
          </xdr:xfrm>
          <a:graphic>
            <a:graphicData uri="http://schemas.microsoft.com/office/drawing/2010/slicer">
              <sle:slicer xmlns:sle="http://schemas.microsoft.com/office/drawing/2010/slicer" name="Account Required &#10;(resident)"/>
            </a:graphicData>
          </a:graphic>
        </xdr:graphicFrame>
      </mc:Choice>
      <mc:Fallback xmlns="">
        <xdr:sp macro="" textlink="">
          <xdr:nvSpPr>
            <xdr:cNvPr id="0" name=""/>
            <xdr:cNvSpPr>
              <a:spLocks noTextEdit="1"/>
            </xdr:cNvSpPr>
          </xdr:nvSpPr>
          <xdr:spPr>
            <a:xfrm>
              <a:off x="7410541" y="11104879"/>
              <a:ext cx="1558834" cy="33679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34289</xdr:colOff>
      <xdr:row>59</xdr:row>
      <xdr:rowOff>105047</xdr:rowOff>
    </xdr:from>
    <xdr:to>
      <xdr:col>4</xdr:col>
      <xdr:colOff>1266824</xdr:colOff>
      <xdr:row>78</xdr:row>
      <xdr:rowOff>76881</xdr:rowOff>
    </xdr:to>
    <mc:AlternateContent xmlns:mc="http://schemas.openxmlformats.org/markup-compatibility/2006" xmlns:sle15="http://schemas.microsoft.com/office/drawing/2012/slicer">
      <mc:Choice Requires="sle15">
        <xdr:graphicFrame macro="">
          <xdr:nvGraphicFramePr>
            <xdr:cNvPr id="29" name="Account Required &#10;(enterprise)">
              <a:extLst>
                <a:ext uri="{FF2B5EF4-FFF2-40B4-BE49-F238E27FC236}">
                  <a16:creationId xmlns:a16="http://schemas.microsoft.com/office/drawing/2014/main" id="{B8F46A31-196D-4888-B69D-02BD4749061C}"/>
                </a:ext>
              </a:extLst>
            </xdr:cNvPr>
            <xdr:cNvGraphicFramePr/>
          </xdr:nvGraphicFramePr>
          <xdr:xfrm>
            <a:off x="0" y="0"/>
            <a:ext cx="0" cy="0"/>
          </xdr:xfrm>
          <a:graphic>
            <a:graphicData uri="http://schemas.microsoft.com/office/drawing/2010/slicer">
              <sle:slicer xmlns:sle="http://schemas.microsoft.com/office/drawing/2010/slicer" name="Account Required &#10;(enterprise)"/>
            </a:graphicData>
          </a:graphic>
        </xdr:graphicFrame>
      </mc:Choice>
      <mc:Fallback xmlns="">
        <xdr:sp macro="" textlink="">
          <xdr:nvSpPr>
            <xdr:cNvPr id="0" name=""/>
            <xdr:cNvSpPr>
              <a:spLocks noTextEdit="1"/>
            </xdr:cNvSpPr>
          </xdr:nvSpPr>
          <xdr:spPr>
            <a:xfrm>
              <a:off x="6028689" y="11103247"/>
              <a:ext cx="1232535" cy="335003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76200</xdr:colOff>
      <xdr:row>59</xdr:row>
      <xdr:rowOff>123825</xdr:rowOff>
    </xdr:from>
    <xdr:to>
      <xdr:col>6</xdr:col>
      <xdr:colOff>1581150</xdr:colOff>
      <xdr:row>78</xdr:row>
      <xdr:rowOff>100965</xdr:rowOff>
    </xdr:to>
    <mc:AlternateContent xmlns:mc="http://schemas.openxmlformats.org/markup-compatibility/2006" xmlns:sle15="http://schemas.microsoft.com/office/drawing/2012/slicer">
      <mc:Choice Requires="sle15">
        <xdr:graphicFrame macro="">
          <xdr:nvGraphicFramePr>
            <xdr:cNvPr id="30" name="Multilingual Platform">
              <a:extLst>
                <a:ext uri="{FF2B5EF4-FFF2-40B4-BE49-F238E27FC236}">
                  <a16:creationId xmlns:a16="http://schemas.microsoft.com/office/drawing/2014/main" id="{EA3D7718-B99A-4745-9303-87FEE4A7715E}"/>
                </a:ext>
              </a:extLst>
            </xdr:cNvPr>
            <xdr:cNvGraphicFramePr/>
          </xdr:nvGraphicFramePr>
          <xdr:xfrm>
            <a:off x="0" y="0"/>
            <a:ext cx="0" cy="0"/>
          </xdr:xfrm>
          <a:graphic>
            <a:graphicData uri="http://schemas.microsoft.com/office/drawing/2010/slicer">
              <sle:slicer xmlns:sle="http://schemas.microsoft.com/office/drawing/2010/slicer" name="Multilingual Platform"/>
            </a:graphicData>
          </a:graphic>
        </xdr:graphicFrame>
      </mc:Choice>
      <mc:Fallback xmlns="">
        <xdr:sp macro="" textlink="">
          <xdr:nvSpPr>
            <xdr:cNvPr id="0" name=""/>
            <xdr:cNvSpPr>
              <a:spLocks noTextEdit="1"/>
            </xdr:cNvSpPr>
          </xdr:nvSpPr>
          <xdr:spPr>
            <a:xfrm>
              <a:off x="9118600" y="11122025"/>
              <a:ext cx="1504950" cy="335534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66676</xdr:colOff>
      <xdr:row>59</xdr:row>
      <xdr:rowOff>104774</xdr:rowOff>
    </xdr:from>
    <xdr:to>
      <xdr:col>7</xdr:col>
      <xdr:colOff>1276352</xdr:colOff>
      <xdr:row>78</xdr:row>
      <xdr:rowOff>96095</xdr:rowOff>
    </xdr:to>
    <mc:AlternateContent xmlns:mc="http://schemas.openxmlformats.org/markup-compatibility/2006" xmlns:sle15="http://schemas.microsoft.com/office/drawing/2012/slicer">
      <mc:Choice Requires="sle15">
        <xdr:graphicFrame macro="">
          <xdr:nvGraphicFramePr>
            <xdr:cNvPr id="31" name="Public Comment 1">
              <a:extLst>
                <a:ext uri="{FF2B5EF4-FFF2-40B4-BE49-F238E27FC236}">
                  <a16:creationId xmlns:a16="http://schemas.microsoft.com/office/drawing/2014/main" id="{8618F588-3C2C-4BAF-ADA0-D9CCE6DD074E}"/>
                </a:ext>
              </a:extLst>
            </xdr:cNvPr>
            <xdr:cNvGraphicFramePr/>
          </xdr:nvGraphicFramePr>
          <xdr:xfrm>
            <a:off x="0" y="0"/>
            <a:ext cx="0" cy="0"/>
          </xdr:xfrm>
          <a:graphic>
            <a:graphicData uri="http://schemas.microsoft.com/office/drawing/2010/slicer">
              <sle:slicer xmlns:sle="http://schemas.microsoft.com/office/drawing/2010/slicer" name="Public Comment 1"/>
            </a:graphicData>
          </a:graphic>
        </xdr:graphicFrame>
      </mc:Choice>
      <mc:Fallback xmlns="">
        <xdr:sp macro="" textlink="">
          <xdr:nvSpPr>
            <xdr:cNvPr id="0" name=""/>
            <xdr:cNvSpPr>
              <a:spLocks noTextEdit="1"/>
            </xdr:cNvSpPr>
          </xdr:nvSpPr>
          <xdr:spPr>
            <a:xfrm>
              <a:off x="10760076" y="11102974"/>
              <a:ext cx="1209676" cy="336952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51164</xdr:colOff>
      <xdr:row>59</xdr:row>
      <xdr:rowOff>114301</xdr:rowOff>
    </xdr:from>
    <xdr:to>
      <xdr:col>8</xdr:col>
      <xdr:colOff>1419225</xdr:colOff>
      <xdr:row>78</xdr:row>
      <xdr:rowOff>99259</xdr:rowOff>
    </xdr:to>
    <mc:AlternateContent xmlns:mc="http://schemas.openxmlformats.org/markup-compatibility/2006" xmlns:sle15="http://schemas.microsoft.com/office/drawing/2012/slicer">
      <mc:Choice Requires="sle15">
        <xdr:graphicFrame macro="">
          <xdr:nvGraphicFramePr>
            <xdr:cNvPr id="32" name="Community Conversations + Idea Generation">
              <a:extLst>
                <a:ext uri="{FF2B5EF4-FFF2-40B4-BE49-F238E27FC236}">
                  <a16:creationId xmlns:a16="http://schemas.microsoft.com/office/drawing/2014/main" id="{0F21465D-CB35-4CAA-B2F2-ABAC81CF9EEF}"/>
                </a:ext>
              </a:extLst>
            </xdr:cNvPr>
            <xdr:cNvGraphicFramePr/>
          </xdr:nvGraphicFramePr>
          <xdr:xfrm>
            <a:off x="0" y="0"/>
            <a:ext cx="0" cy="0"/>
          </xdr:xfrm>
          <a:graphic>
            <a:graphicData uri="http://schemas.microsoft.com/office/drawing/2010/slicer">
              <sle:slicer xmlns:sle="http://schemas.microsoft.com/office/drawing/2010/slicer" name="Community Conversations + Idea Generation"/>
            </a:graphicData>
          </a:graphic>
        </xdr:graphicFrame>
      </mc:Choice>
      <mc:Fallback xmlns="">
        <xdr:sp macro="" textlink="">
          <xdr:nvSpPr>
            <xdr:cNvPr id="0" name=""/>
            <xdr:cNvSpPr>
              <a:spLocks noTextEdit="1"/>
            </xdr:cNvSpPr>
          </xdr:nvSpPr>
          <xdr:spPr>
            <a:xfrm>
              <a:off x="12039964" y="11112501"/>
              <a:ext cx="1368061" cy="336315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64498</xdr:colOff>
      <xdr:row>59</xdr:row>
      <xdr:rowOff>85725</xdr:rowOff>
    </xdr:from>
    <xdr:to>
      <xdr:col>9</xdr:col>
      <xdr:colOff>1419225</xdr:colOff>
      <xdr:row>78</xdr:row>
      <xdr:rowOff>133918</xdr:rowOff>
    </xdr:to>
    <mc:AlternateContent xmlns:mc="http://schemas.openxmlformats.org/markup-compatibility/2006" xmlns:sle15="http://schemas.microsoft.com/office/drawing/2012/slicer">
      <mc:Choice Requires="sle15">
        <xdr:graphicFrame macro="">
          <xdr:nvGraphicFramePr>
            <xdr:cNvPr id="33" name="Mobile-Friendly">
              <a:extLst>
                <a:ext uri="{FF2B5EF4-FFF2-40B4-BE49-F238E27FC236}">
                  <a16:creationId xmlns:a16="http://schemas.microsoft.com/office/drawing/2014/main" id="{33B3AF2F-BD49-4086-AF08-22C61B314B72}"/>
                </a:ext>
              </a:extLst>
            </xdr:cNvPr>
            <xdr:cNvGraphicFramePr/>
          </xdr:nvGraphicFramePr>
          <xdr:xfrm>
            <a:off x="0" y="0"/>
            <a:ext cx="0" cy="0"/>
          </xdr:xfrm>
          <a:graphic>
            <a:graphicData uri="http://schemas.microsoft.com/office/drawing/2010/slicer">
              <sle:slicer xmlns:sle="http://schemas.microsoft.com/office/drawing/2010/slicer" name="Mobile-Friendly"/>
            </a:graphicData>
          </a:graphic>
        </xdr:graphicFrame>
      </mc:Choice>
      <mc:Fallback xmlns="">
        <xdr:sp macro="" textlink="">
          <xdr:nvSpPr>
            <xdr:cNvPr id="0" name=""/>
            <xdr:cNvSpPr>
              <a:spLocks noTextEdit="1"/>
            </xdr:cNvSpPr>
          </xdr:nvSpPr>
          <xdr:spPr>
            <a:xfrm>
              <a:off x="13551898" y="11083925"/>
              <a:ext cx="1354727" cy="342639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10</xdr:col>
      <xdr:colOff>58783</xdr:colOff>
      <xdr:row>59</xdr:row>
      <xdr:rowOff>102325</xdr:rowOff>
    </xdr:from>
    <xdr:to>
      <xdr:col>10</xdr:col>
      <xdr:colOff>1162050</xdr:colOff>
      <xdr:row>78</xdr:row>
      <xdr:rowOff>63818</xdr:rowOff>
    </xdr:to>
    <mc:AlternateContent xmlns:mc="http://schemas.openxmlformats.org/markup-compatibility/2006" xmlns:sle15="http://schemas.microsoft.com/office/drawing/2012/slicer">
      <mc:Choice Requires="sle15">
        <xdr:graphicFrame macro="">
          <xdr:nvGraphicFramePr>
            <xdr:cNvPr id="34" name="Stakeholder Engagement 1">
              <a:extLst>
                <a:ext uri="{FF2B5EF4-FFF2-40B4-BE49-F238E27FC236}">
                  <a16:creationId xmlns:a16="http://schemas.microsoft.com/office/drawing/2014/main" id="{8206442E-58C4-4851-9FAC-60E998A2FDC4}"/>
                </a:ext>
              </a:extLst>
            </xdr:cNvPr>
            <xdr:cNvGraphicFramePr/>
          </xdr:nvGraphicFramePr>
          <xdr:xfrm>
            <a:off x="0" y="0"/>
            <a:ext cx="0" cy="0"/>
          </xdr:xfrm>
          <a:graphic>
            <a:graphicData uri="http://schemas.microsoft.com/office/drawing/2010/slicer">
              <sle:slicer xmlns:sle="http://schemas.microsoft.com/office/drawing/2010/slicer" name="Stakeholder Engagement 1"/>
            </a:graphicData>
          </a:graphic>
        </xdr:graphicFrame>
      </mc:Choice>
      <mc:Fallback xmlns="">
        <xdr:sp macro="" textlink="">
          <xdr:nvSpPr>
            <xdr:cNvPr id="0" name=""/>
            <xdr:cNvSpPr>
              <a:spLocks noTextEdit="1"/>
            </xdr:cNvSpPr>
          </xdr:nvSpPr>
          <xdr:spPr>
            <a:xfrm>
              <a:off x="15019383" y="11100525"/>
              <a:ext cx="1103267" cy="333969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54429</xdr:colOff>
      <xdr:row>59</xdr:row>
      <xdr:rowOff>100692</xdr:rowOff>
    </xdr:from>
    <xdr:to>
      <xdr:col>11</xdr:col>
      <xdr:colOff>1143000</xdr:colOff>
      <xdr:row>78</xdr:row>
      <xdr:rowOff>62583</xdr:rowOff>
    </xdr:to>
    <mc:AlternateContent xmlns:mc="http://schemas.openxmlformats.org/markup-compatibility/2006" xmlns:sle15="http://schemas.microsoft.com/office/drawing/2012/slicer">
      <mc:Choice Requires="sle15">
        <xdr:graphicFrame macro="">
          <xdr:nvGraphicFramePr>
            <xdr:cNvPr id="35" name="Surveys 1">
              <a:extLst>
                <a:ext uri="{FF2B5EF4-FFF2-40B4-BE49-F238E27FC236}">
                  <a16:creationId xmlns:a16="http://schemas.microsoft.com/office/drawing/2014/main" id="{18463127-3135-4248-8A2E-7FBEB9A9FCCD}"/>
                </a:ext>
              </a:extLst>
            </xdr:cNvPr>
            <xdr:cNvGraphicFramePr/>
          </xdr:nvGraphicFramePr>
          <xdr:xfrm>
            <a:off x="0" y="0"/>
            <a:ext cx="0" cy="0"/>
          </xdr:xfrm>
          <a:graphic>
            <a:graphicData uri="http://schemas.microsoft.com/office/drawing/2010/slicer">
              <sle:slicer xmlns:sle="http://schemas.microsoft.com/office/drawing/2010/slicer" name="Surveys 1"/>
            </a:graphicData>
          </a:graphic>
        </xdr:graphicFrame>
      </mc:Choice>
      <mc:Fallback xmlns="">
        <xdr:sp macro="" textlink="">
          <xdr:nvSpPr>
            <xdr:cNvPr id="0" name=""/>
            <xdr:cNvSpPr>
              <a:spLocks noTextEdit="1"/>
            </xdr:cNvSpPr>
          </xdr:nvSpPr>
          <xdr:spPr>
            <a:xfrm>
              <a:off x="16208829" y="11098892"/>
              <a:ext cx="1088571" cy="334009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12</xdr:col>
      <xdr:colOff>48714</xdr:colOff>
      <xdr:row>59</xdr:row>
      <xdr:rowOff>86813</xdr:rowOff>
    </xdr:from>
    <xdr:to>
      <xdr:col>12</xdr:col>
      <xdr:colOff>1257299</xdr:colOff>
      <xdr:row>78</xdr:row>
      <xdr:rowOff>48704</xdr:rowOff>
    </xdr:to>
    <mc:AlternateContent xmlns:mc="http://schemas.openxmlformats.org/markup-compatibility/2006" xmlns:sle15="http://schemas.microsoft.com/office/drawing/2012/slicer">
      <mc:Choice Requires="sle15">
        <xdr:graphicFrame macro="">
          <xdr:nvGraphicFramePr>
            <xdr:cNvPr id="36" name="Photo Narratives + Analysis">
              <a:extLst>
                <a:ext uri="{FF2B5EF4-FFF2-40B4-BE49-F238E27FC236}">
                  <a16:creationId xmlns:a16="http://schemas.microsoft.com/office/drawing/2014/main" id="{FF5AE926-6CC8-40B3-A556-3A5175DC5D75}"/>
                </a:ext>
              </a:extLst>
            </xdr:cNvPr>
            <xdr:cNvGraphicFramePr/>
          </xdr:nvGraphicFramePr>
          <xdr:xfrm>
            <a:off x="0" y="0"/>
            <a:ext cx="0" cy="0"/>
          </xdr:xfrm>
          <a:graphic>
            <a:graphicData uri="http://schemas.microsoft.com/office/drawing/2010/slicer">
              <sle:slicer xmlns:sle="http://schemas.microsoft.com/office/drawing/2010/slicer" name="Photo Narratives + Analysis"/>
            </a:graphicData>
          </a:graphic>
        </xdr:graphicFrame>
      </mc:Choice>
      <mc:Fallback xmlns="">
        <xdr:sp macro="" textlink="">
          <xdr:nvSpPr>
            <xdr:cNvPr id="0" name=""/>
            <xdr:cNvSpPr>
              <a:spLocks noTextEdit="1"/>
            </xdr:cNvSpPr>
          </xdr:nvSpPr>
          <xdr:spPr>
            <a:xfrm>
              <a:off x="17422314" y="11085013"/>
              <a:ext cx="1208585" cy="334009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14</xdr:col>
      <xdr:colOff>68399</xdr:colOff>
      <xdr:row>59</xdr:row>
      <xdr:rowOff>101510</xdr:rowOff>
    </xdr:from>
    <xdr:to>
      <xdr:col>14</xdr:col>
      <xdr:colOff>1600200</xdr:colOff>
      <xdr:row>78</xdr:row>
      <xdr:rowOff>63402</xdr:rowOff>
    </xdr:to>
    <mc:AlternateContent xmlns:mc="http://schemas.openxmlformats.org/markup-compatibility/2006" xmlns:sle15="http://schemas.microsoft.com/office/drawing/2012/slicer">
      <mc:Choice Requires="sle15">
        <xdr:graphicFrame macro="">
          <xdr:nvGraphicFramePr>
            <xdr:cNvPr id="37" name="Video Participation ">
              <a:extLst>
                <a:ext uri="{FF2B5EF4-FFF2-40B4-BE49-F238E27FC236}">
                  <a16:creationId xmlns:a16="http://schemas.microsoft.com/office/drawing/2014/main" id="{C8DA3C36-E6A3-4AEF-9E3F-DB6C163905D8}"/>
                </a:ext>
              </a:extLst>
            </xdr:cNvPr>
            <xdr:cNvGraphicFramePr/>
          </xdr:nvGraphicFramePr>
          <xdr:xfrm>
            <a:off x="0" y="0"/>
            <a:ext cx="0" cy="0"/>
          </xdr:xfrm>
          <a:graphic>
            <a:graphicData uri="http://schemas.microsoft.com/office/drawing/2010/slicer">
              <sle:slicer xmlns:sle="http://schemas.microsoft.com/office/drawing/2010/slicer" name="Video Participation "/>
            </a:graphicData>
          </a:graphic>
        </xdr:graphicFrame>
      </mc:Choice>
      <mc:Fallback xmlns="">
        <xdr:sp macro="" textlink="">
          <xdr:nvSpPr>
            <xdr:cNvPr id="0" name=""/>
            <xdr:cNvSpPr>
              <a:spLocks noTextEdit="1"/>
            </xdr:cNvSpPr>
          </xdr:nvSpPr>
          <xdr:spPr>
            <a:xfrm>
              <a:off x="20261399" y="11099710"/>
              <a:ext cx="1531801" cy="334009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13</xdr:col>
      <xdr:colOff>48169</xdr:colOff>
      <xdr:row>59</xdr:row>
      <xdr:rowOff>86268</xdr:rowOff>
    </xdr:from>
    <xdr:to>
      <xdr:col>13</xdr:col>
      <xdr:colOff>1419225</xdr:colOff>
      <xdr:row>78</xdr:row>
      <xdr:rowOff>95885</xdr:rowOff>
    </xdr:to>
    <mc:AlternateContent xmlns:mc="http://schemas.openxmlformats.org/markup-compatibility/2006" xmlns:sle15="http://schemas.microsoft.com/office/drawing/2012/slicer">
      <mc:Choice Requires="sle15">
        <xdr:graphicFrame macro="">
          <xdr:nvGraphicFramePr>
            <xdr:cNvPr id="38" name="Video Streaming 1">
              <a:extLst>
                <a:ext uri="{FF2B5EF4-FFF2-40B4-BE49-F238E27FC236}">
                  <a16:creationId xmlns:a16="http://schemas.microsoft.com/office/drawing/2014/main" id="{C4AC6912-8281-4BFD-BBFA-6F9BE9E2CF7C}"/>
                </a:ext>
              </a:extLst>
            </xdr:cNvPr>
            <xdr:cNvGraphicFramePr/>
          </xdr:nvGraphicFramePr>
          <xdr:xfrm>
            <a:off x="0" y="0"/>
            <a:ext cx="0" cy="0"/>
          </xdr:xfrm>
          <a:graphic>
            <a:graphicData uri="http://schemas.microsoft.com/office/drawing/2010/slicer">
              <sle:slicer xmlns:sle="http://schemas.microsoft.com/office/drawing/2010/slicer" name="Video Streaming 1"/>
            </a:graphicData>
          </a:graphic>
        </xdr:graphicFrame>
      </mc:Choice>
      <mc:Fallback xmlns="">
        <xdr:sp macro="" textlink="">
          <xdr:nvSpPr>
            <xdr:cNvPr id="0" name=""/>
            <xdr:cNvSpPr>
              <a:spLocks noTextEdit="1"/>
            </xdr:cNvSpPr>
          </xdr:nvSpPr>
          <xdr:spPr>
            <a:xfrm>
              <a:off x="18742569" y="11084468"/>
              <a:ext cx="1371056" cy="33878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15</xdr:col>
      <xdr:colOff>61504</xdr:colOff>
      <xdr:row>59</xdr:row>
      <xdr:rowOff>104774</xdr:rowOff>
    </xdr:from>
    <xdr:to>
      <xdr:col>15</xdr:col>
      <xdr:colOff>1581150</xdr:colOff>
      <xdr:row>78</xdr:row>
      <xdr:rowOff>144615</xdr:rowOff>
    </xdr:to>
    <mc:AlternateContent xmlns:mc="http://schemas.openxmlformats.org/markup-compatibility/2006" xmlns:sle15="http://schemas.microsoft.com/office/drawing/2012/slicer">
      <mc:Choice Requires="sle15">
        <xdr:graphicFrame macro="">
          <xdr:nvGraphicFramePr>
            <xdr:cNvPr id="39" name="Podcast 1">
              <a:extLst>
                <a:ext uri="{FF2B5EF4-FFF2-40B4-BE49-F238E27FC236}">
                  <a16:creationId xmlns:a16="http://schemas.microsoft.com/office/drawing/2014/main" id="{75829550-8AB5-42C8-8FE6-1A14FAA44430}"/>
                </a:ext>
              </a:extLst>
            </xdr:cNvPr>
            <xdr:cNvGraphicFramePr/>
          </xdr:nvGraphicFramePr>
          <xdr:xfrm>
            <a:off x="0" y="0"/>
            <a:ext cx="0" cy="0"/>
          </xdr:xfrm>
          <a:graphic>
            <a:graphicData uri="http://schemas.microsoft.com/office/drawing/2010/slicer">
              <sle:slicer xmlns:sle="http://schemas.microsoft.com/office/drawing/2010/slicer" name="Podcast 1"/>
            </a:graphicData>
          </a:graphic>
        </xdr:graphicFrame>
      </mc:Choice>
      <mc:Fallback xmlns="">
        <xdr:sp macro="" textlink="">
          <xdr:nvSpPr>
            <xdr:cNvPr id="0" name=""/>
            <xdr:cNvSpPr>
              <a:spLocks noTextEdit="1"/>
            </xdr:cNvSpPr>
          </xdr:nvSpPr>
          <xdr:spPr>
            <a:xfrm>
              <a:off x="21905504" y="11102974"/>
              <a:ext cx="1519646" cy="341804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16</xdr:col>
      <xdr:colOff>46264</xdr:colOff>
      <xdr:row>59</xdr:row>
      <xdr:rowOff>114299</xdr:rowOff>
    </xdr:from>
    <xdr:to>
      <xdr:col>16</xdr:col>
      <xdr:colOff>1762125</xdr:colOff>
      <xdr:row>79</xdr:row>
      <xdr:rowOff>27861</xdr:rowOff>
    </xdr:to>
    <mc:AlternateContent xmlns:mc="http://schemas.openxmlformats.org/markup-compatibility/2006" xmlns:sle15="http://schemas.microsoft.com/office/drawing/2012/slicer">
      <mc:Choice Requires="sle15">
        <xdr:graphicFrame macro="">
          <xdr:nvGraphicFramePr>
            <xdr:cNvPr id="40" name="Transit Specific 1">
              <a:extLst>
                <a:ext uri="{FF2B5EF4-FFF2-40B4-BE49-F238E27FC236}">
                  <a16:creationId xmlns:a16="http://schemas.microsoft.com/office/drawing/2014/main" id="{AFE06127-DA78-45A8-AB76-E76C1C813223}"/>
                </a:ext>
              </a:extLst>
            </xdr:cNvPr>
            <xdr:cNvGraphicFramePr/>
          </xdr:nvGraphicFramePr>
          <xdr:xfrm>
            <a:off x="0" y="0"/>
            <a:ext cx="0" cy="0"/>
          </xdr:xfrm>
          <a:graphic>
            <a:graphicData uri="http://schemas.microsoft.com/office/drawing/2010/slicer">
              <sle:slicer xmlns:sle="http://schemas.microsoft.com/office/drawing/2010/slicer" name="Transit Specific 1"/>
            </a:graphicData>
          </a:graphic>
        </xdr:graphicFrame>
      </mc:Choice>
      <mc:Fallback xmlns="">
        <xdr:sp macro="" textlink="">
          <xdr:nvSpPr>
            <xdr:cNvPr id="0" name=""/>
            <xdr:cNvSpPr>
              <a:spLocks noTextEdit="1"/>
            </xdr:cNvSpPr>
          </xdr:nvSpPr>
          <xdr:spPr>
            <a:xfrm>
              <a:off x="23515864" y="11112499"/>
              <a:ext cx="1715861" cy="346956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17</xdr:col>
      <xdr:colOff>74567</xdr:colOff>
      <xdr:row>59</xdr:row>
      <xdr:rowOff>105863</xdr:rowOff>
    </xdr:from>
    <xdr:to>
      <xdr:col>17</xdr:col>
      <xdr:colOff>1907449</xdr:colOff>
      <xdr:row>79</xdr:row>
      <xdr:rowOff>81468</xdr:rowOff>
    </xdr:to>
    <mc:AlternateContent xmlns:mc="http://schemas.openxmlformats.org/markup-compatibility/2006" xmlns:sle15="http://schemas.microsoft.com/office/drawing/2012/slicer">
      <mc:Choice Requires="sle15">
        <xdr:graphicFrame macro="">
          <xdr:nvGraphicFramePr>
            <xdr:cNvPr id="41" name="Real-Time Reporting 1">
              <a:extLst>
                <a:ext uri="{FF2B5EF4-FFF2-40B4-BE49-F238E27FC236}">
                  <a16:creationId xmlns:a16="http://schemas.microsoft.com/office/drawing/2014/main" id="{5CEAEE7A-E6F9-4121-ACD6-91E8DA65B17E}"/>
                </a:ext>
              </a:extLst>
            </xdr:cNvPr>
            <xdr:cNvGraphicFramePr/>
          </xdr:nvGraphicFramePr>
          <xdr:xfrm>
            <a:off x="0" y="0"/>
            <a:ext cx="0" cy="0"/>
          </xdr:xfrm>
          <a:graphic>
            <a:graphicData uri="http://schemas.microsoft.com/office/drawing/2010/slicer">
              <sle:slicer xmlns:sle="http://schemas.microsoft.com/office/drawing/2010/slicer" name="Real-Time Reporting 1"/>
            </a:graphicData>
          </a:graphic>
        </xdr:graphicFrame>
      </mc:Choice>
      <mc:Fallback xmlns="">
        <xdr:sp macro="" textlink="">
          <xdr:nvSpPr>
            <xdr:cNvPr id="0" name=""/>
            <xdr:cNvSpPr>
              <a:spLocks noTextEdit="1"/>
            </xdr:cNvSpPr>
          </xdr:nvSpPr>
          <xdr:spPr>
            <a:xfrm>
              <a:off x="25398367" y="11104063"/>
              <a:ext cx="1832882" cy="353160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20</xdr:col>
      <xdr:colOff>11702</xdr:colOff>
      <xdr:row>59</xdr:row>
      <xdr:rowOff>87357</xdr:rowOff>
    </xdr:from>
    <xdr:to>
      <xdr:col>20</xdr:col>
      <xdr:colOff>1850572</xdr:colOff>
      <xdr:row>79</xdr:row>
      <xdr:rowOff>70918</xdr:rowOff>
    </xdr:to>
    <mc:AlternateContent xmlns:mc="http://schemas.openxmlformats.org/markup-compatibility/2006" xmlns:sle15="http://schemas.microsoft.com/office/drawing/2012/slicer">
      <mc:Choice Requires="sle15">
        <xdr:graphicFrame macro="">
          <xdr:nvGraphicFramePr>
            <xdr:cNvPr id="42" name="Mapping/Spatial Capabilities">
              <a:extLst>
                <a:ext uri="{FF2B5EF4-FFF2-40B4-BE49-F238E27FC236}">
                  <a16:creationId xmlns:a16="http://schemas.microsoft.com/office/drawing/2014/main" id="{0C4F091E-B34E-4F59-A6F8-77E03C5B63FC}"/>
                </a:ext>
              </a:extLst>
            </xdr:cNvPr>
            <xdr:cNvGraphicFramePr/>
          </xdr:nvGraphicFramePr>
          <xdr:xfrm>
            <a:off x="0" y="0"/>
            <a:ext cx="0" cy="0"/>
          </xdr:xfrm>
          <a:graphic>
            <a:graphicData uri="http://schemas.microsoft.com/office/drawing/2010/slicer">
              <sle:slicer xmlns:sle="http://schemas.microsoft.com/office/drawing/2010/slicer" name="Mapping/Spatial Capabilities"/>
            </a:graphicData>
          </a:graphic>
        </xdr:graphicFrame>
      </mc:Choice>
      <mc:Fallback xmlns="">
        <xdr:sp macro="" textlink="">
          <xdr:nvSpPr>
            <xdr:cNvPr id="0" name=""/>
            <xdr:cNvSpPr>
              <a:spLocks noTextEdit="1"/>
            </xdr:cNvSpPr>
          </xdr:nvSpPr>
          <xdr:spPr>
            <a:xfrm>
              <a:off x="31279102" y="11085557"/>
              <a:ext cx="1838870" cy="353956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19</xdr:col>
      <xdr:colOff>63137</xdr:colOff>
      <xdr:row>59</xdr:row>
      <xdr:rowOff>93073</xdr:rowOff>
    </xdr:from>
    <xdr:to>
      <xdr:col>19</xdr:col>
      <xdr:colOff>1894659</xdr:colOff>
      <xdr:row>79</xdr:row>
      <xdr:rowOff>88564</xdr:rowOff>
    </xdr:to>
    <mc:AlternateContent xmlns:mc="http://schemas.openxmlformats.org/markup-compatibility/2006" xmlns:sle15="http://schemas.microsoft.com/office/drawing/2012/slicer">
      <mc:Choice Requires="sle15">
        <xdr:graphicFrame macro="">
          <xdr:nvGraphicFramePr>
            <xdr:cNvPr id="43" name="Scenario Analysis 1">
              <a:extLst>
                <a:ext uri="{FF2B5EF4-FFF2-40B4-BE49-F238E27FC236}">
                  <a16:creationId xmlns:a16="http://schemas.microsoft.com/office/drawing/2014/main" id="{EAC9B41D-7905-4CEC-9276-956BE4B347B9}"/>
                </a:ext>
              </a:extLst>
            </xdr:cNvPr>
            <xdr:cNvGraphicFramePr/>
          </xdr:nvGraphicFramePr>
          <xdr:xfrm>
            <a:off x="0" y="0"/>
            <a:ext cx="0" cy="0"/>
          </xdr:xfrm>
          <a:graphic>
            <a:graphicData uri="http://schemas.microsoft.com/office/drawing/2010/slicer">
              <sle:slicer xmlns:sle="http://schemas.microsoft.com/office/drawing/2010/slicer" name="Scenario Analysis 1"/>
            </a:graphicData>
          </a:graphic>
        </xdr:graphicFrame>
      </mc:Choice>
      <mc:Fallback xmlns="">
        <xdr:sp macro="" textlink="">
          <xdr:nvSpPr>
            <xdr:cNvPr id="0" name=""/>
            <xdr:cNvSpPr>
              <a:spLocks noTextEdit="1"/>
            </xdr:cNvSpPr>
          </xdr:nvSpPr>
          <xdr:spPr>
            <a:xfrm>
              <a:off x="29400137" y="11091273"/>
              <a:ext cx="1831522" cy="355149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18</xdr:col>
      <xdr:colOff>90079</xdr:colOff>
      <xdr:row>59</xdr:row>
      <xdr:rowOff>102326</xdr:rowOff>
    </xdr:from>
    <xdr:to>
      <xdr:col>18</xdr:col>
      <xdr:colOff>1917519</xdr:colOff>
      <xdr:row>79</xdr:row>
      <xdr:rowOff>97816</xdr:rowOff>
    </xdr:to>
    <mc:AlternateContent xmlns:mc="http://schemas.openxmlformats.org/markup-compatibility/2006" xmlns:sle15="http://schemas.microsoft.com/office/drawing/2012/slicer">
      <mc:Choice Requires="sle15">
        <xdr:graphicFrame macro="">
          <xdr:nvGraphicFramePr>
            <xdr:cNvPr id="44" name="Indicator Tracking">
              <a:extLst>
                <a:ext uri="{FF2B5EF4-FFF2-40B4-BE49-F238E27FC236}">
                  <a16:creationId xmlns:a16="http://schemas.microsoft.com/office/drawing/2014/main" id="{626ACC08-E9EC-4FAC-B9F1-EFAEE72E6CAE}"/>
                </a:ext>
              </a:extLst>
            </xdr:cNvPr>
            <xdr:cNvGraphicFramePr/>
          </xdr:nvGraphicFramePr>
          <xdr:xfrm>
            <a:off x="0" y="0"/>
            <a:ext cx="0" cy="0"/>
          </xdr:xfrm>
          <a:graphic>
            <a:graphicData uri="http://schemas.microsoft.com/office/drawing/2010/slicer">
              <sle:slicer xmlns:sle="http://schemas.microsoft.com/office/drawing/2010/slicer" name="Indicator Tracking"/>
            </a:graphicData>
          </a:graphic>
        </xdr:graphicFrame>
      </mc:Choice>
      <mc:Fallback xmlns="">
        <xdr:sp macro="" textlink="">
          <xdr:nvSpPr>
            <xdr:cNvPr id="0" name=""/>
            <xdr:cNvSpPr>
              <a:spLocks noTextEdit="1"/>
            </xdr:cNvSpPr>
          </xdr:nvSpPr>
          <xdr:spPr>
            <a:xfrm>
              <a:off x="27420479" y="11100526"/>
              <a:ext cx="1827440" cy="35514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21</xdr:col>
      <xdr:colOff>27214</xdr:colOff>
      <xdr:row>59</xdr:row>
      <xdr:rowOff>88991</xdr:rowOff>
    </xdr:from>
    <xdr:to>
      <xdr:col>21</xdr:col>
      <xdr:colOff>1858191</xdr:colOff>
      <xdr:row>79</xdr:row>
      <xdr:rowOff>84481</xdr:rowOff>
    </xdr:to>
    <mc:AlternateContent xmlns:mc="http://schemas.openxmlformats.org/markup-compatibility/2006" xmlns:sle15="http://schemas.microsoft.com/office/drawing/2012/slicer">
      <mc:Choice Requires="sle15">
        <xdr:graphicFrame macro="">
          <xdr:nvGraphicFramePr>
            <xdr:cNvPr id="45" name="Participatory Budgeting">
              <a:extLst>
                <a:ext uri="{FF2B5EF4-FFF2-40B4-BE49-F238E27FC236}">
                  <a16:creationId xmlns:a16="http://schemas.microsoft.com/office/drawing/2014/main" id="{FFA33BD9-5A91-46F2-A5C6-14437E03D747}"/>
                </a:ext>
              </a:extLst>
            </xdr:cNvPr>
            <xdr:cNvGraphicFramePr/>
          </xdr:nvGraphicFramePr>
          <xdr:xfrm>
            <a:off x="0" y="0"/>
            <a:ext cx="0" cy="0"/>
          </xdr:xfrm>
          <a:graphic>
            <a:graphicData uri="http://schemas.microsoft.com/office/drawing/2010/slicer">
              <sle:slicer xmlns:sle="http://schemas.microsoft.com/office/drawing/2010/slicer" name="Participatory Budgeting"/>
            </a:graphicData>
          </a:graphic>
        </xdr:graphicFrame>
      </mc:Choice>
      <mc:Fallback xmlns="">
        <xdr:sp macro="" textlink="">
          <xdr:nvSpPr>
            <xdr:cNvPr id="0" name=""/>
            <xdr:cNvSpPr>
              <a:spLocks noTextEdit="1"/>
            </xdr:cNvSpPr>
          </xdr:nvSpPr>
          <xdr:spPr>
            <a:xfrm>
              <a:off x="33174214" y="11087191"/>
              <a:ext cx="1830977" cy="35514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22</xdr:col>
      <xdr:colOff>60961</xdr:colOff>
      <xdr:row>59</xdr:row>
      <xdr:rowOff>68852</xdr:rowOff>
    </xdr:from>
    <xdr:to>
      <xdr:col>22</xdr:col>
      <xdr:colOff>1889761</xdr:colOff>
      <xdr:row>79</xdr:row>
      <xdr:rowOff>69911</xdr:rowOff>
    </xdr:to>
    <mc:AlternateContent xmlns:mc="http://schemas.openxmlformats.org/markup-compatibility/2006" xmlns:sle15="http://schemas.microsoft.com/office/drawing/2012/slicer">
      <mc:Choice Requires="sle15">
        <xdr:graphicFrame macro="">
          <xdr:nvGraphicFramePr>
            <xdr:cNvPr id="46" name="Data Management">
              <a:extLst>
                <a:ext uri="{FF2B5EF4-FFF2-40B4-BE49-F238E27FC236}">
                  <a16:creationId xmlns:a16="http://schemas.microsoft.com/office/drawing/2014/main" id="{883DE78D-C061-4D5B-ADA2-2E95972D42D2}"/>
                </a:ext>
              </a:extLst>
            </xdr:cNvPr>
            <xdr:cNvGraphicFramePr/>
          </xdr:nvGraphicFramePr>
          <xdr:xfrm>
            <a:off x="0" y="0"/>
            <a:ext cx="0" cy="0"/>
          </xdr:xfrm>
          <a:graphic>
            <a:graphicData uri="http://schemas.microsoft.com/office/drawing/2010/slicer">
              <sle:slicer xmlns:sle="http://schemas.microsoft.com/office/drawing/2010/slicer" name="Data Management"/>
            </a:graphicData>
          </a:graphic>
        </xdr:graphicFrame>
      </mc:Choice>
      <mc:Fallback xmlns="">
        <xdr:sp macro="" textlink="">
          <xdr:nvSpPr>
            <xdr:cNvPr id="0" name=""/>
            <xdr:cNvSpPr>
              <a:spLocks noTextEdit="1"/>
            </xdr:cNvSpPr>
          </xdr:nvSpPr>
          <xdr:spPr>
            <a:xfrm>
              <a:off x="35138361" y="11067052"/>
              <a:ext cx="1828800" cy="355705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23</xdr:col>
      <xdr:colOff>91078</xdr:colOff>
      <xdr:row>59</xdr:row>
      <xdr:rowOff>84274</xdr:rowOff>
    </xdr:from>
    <xdr:to>
      <xdr:col>23</xdr:col>
      <xdr:colOff>1787526</xdr:colOff>
      <xdr:row>79</xdr:row>
      <xdr:rowOff>70485</xdr:rowOff>
    </xdr:to>
    <mc:AlternateContent xmlns:mc="http://schemas.openxmlformats.org/markup-compatibility/2006" xmlns:sle15="http://schemas.microsoft.com/office/drawing/2012/slicer">
      <mc:Choice Requires="sle15">
        <xdr:graphicFrame macro="">
          <xdr:nvGraphicFramePr>
            <xdr:cNvPr id="47" name="Number of x's (total) ">
              <a:extLst>
                <a:ext uri="{FF2B5EF4-FFF2-40B4-BE49-F238E27FC236}">
                  <a16:creationId xmlns:a16="http://schemas.microsoft.com/office/drawing/2014/main" id="{552F6CB0-BD6E-4377-8E53-C6EED6EFB85D}"/>
                </a:ext>
              </a:extLst>
            </xdr:cNvPr>
            <xdr:cNvGraphicFramePr/>
          </xdr:nvGraphicFramePr>
          <xdr:xfrm>
            <a:off x="0" y="0"/>
            <a:ext cx="0" cy="0"/>
          </xdr:xfrm>
          <a:graphic>
            <a:graphicData uri="http://schemas.microsoft.com/office/drawing/2010/slicer">
              <sle:slicer xmlns:sle="http://schemas.microsoft.com/office/drawing/2010/slicer" name="Number of x's (total) "/>
            </a:graphicData>
          </a:graphic>
        </xdr:graphicFrame>
      </mc:Choice>
      <mc:Fallback xmlns="">
        <xdr:sp macro="" textlink="">
          <xdr:nvSpPr>
            <xdr:cNvPr id="0" name=""/>
            <xdr:cNvSpPr>
              <a:spLocks noTextEdit="1"/>
            </xdr:cNvSpPr>
          </xdr:nvSpPr>
          <xdr:spPr>
            <a:xfrm>
              <a:off x="37175078" y="11082474"/>
              <a:ext cx="1696448" cy="35422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0</xdr:col>
      <xdr:colOff>99391</xdr:colOff>
      <xdr:row>60</xdr:row>
      <xdr:rowOff>0</xdr:rowOff>
    </xdr:from>
    <xdr:to>
      <xdr:col>1</xdr:col>
      <xdr:colOff>1838739</xdr:colOff>
      <xdr:row>79</xdr:row>
      <xdr:rowOff>0</xdr:rowOff>
    </xdr:to>
    <xdr:sp macro="" textlink="">
      <xdr:nvSpPr>
        <xdr:cNvPr id="2" name="TextBox 1">
          <a:extLst>
            <a:ext uri="{FF2B5EF4-FFF2-40B4-BE49-F238E27FC236}">
              <a16:creationId xmlns:a16="http://schemas.microsoft.com/office/drawing/2014/main" id="{BEDBD1BF-A034-49C6-911B-B173C0343CFE}"/>
            </a:ext>
          </a:extLst>
        </xdr:cNvPr>
        <xdr:cNvSpPr txBox="1"/>
      </xdr:nvSpPr>
      <xdr:spPr>
        <a:xfrm>
          <a:off x="99391" y="11396870"/>
          <a:ext cx="3263348" cy="3147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By</a:t>
          </a:r>
          <a:r>
            <a:rPr lang="en-US" sz="1400" baseline="0"/>
            <a:t> clicking a blue box to the left, all platforms which have the capability listed in that same column will be showsn. You can click multiple blue boxes across the spreadsheet to find platforms which have more than one capability.</a:t>
          </a:r>
          <a:endParaRPr lang="en-US" sz="14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8012615739" createdVersion="6" refreshedVersion="6" minRefreshableVersion="3" recordCount="28" xr:uid="{AE28A475-DDAE-4DAC-BC7D-D4263CCD6806}">
  <cacheSource type="worksheet">
    <worksheetSource name="Table19"/>
  </cacheSource>
  <cacheFields count="26">
    <cacheField name="MAPPING ABILITIES" numFmtId="0">
      <sharedItems containsBlank="1" count="27">
        <m/>
        <s v="*Platforms ordered by total number of tools"/>
        <s v="Metro Quest"/>
        <s v="mySidewalk"/>
        <s v="LiveStories"/>
        <s v="MindMixer"/>
        <s v="Neighborland"/>
        <s v="Socrata"/>
        <s v="Bang the Table"/>
        <s v="Crowdbrite"/>
        <s v="Enterprise Community"/>
        <s v="IdeaScale"/>
        <s v="Maptionnaire"/>
        <s v="Engagement Hub"/>
        <s v="ESRI Story Maps"/>
        <s v="Konveio"/>
        <s v="Social Pin Point"/>
        <s v="Community Viz"/>
        <s v="coUrbanize"/>
        <s v="Google My Maps"/>
        <s v="OpenGov"/>
        <s v="WikiMapia"/>
        <s v="Conveyal"/>
        <s v="CrowdMap"/>
        <s v="Community Remarks"/>
        <s v="Map Matters"/>
        <s v="Field Papers"/>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52946366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49316203705" createdVersion="6" refreshedVersion="6" minRefreshableVersion="3" recordCount="30" xr:uid="{0188FA36-B2A0-4F09-BA02-BD745523991C}">
  <cacheSource type="worksheet">
    <worksheetSource name="Table12"/>
  </cacheSource>
  <cacheFields count="26">
    <cacheField name="SURVEYS" numFmtId="0">
      <sharedItems containsBlank="1" count="29">
        <m/>
        <s v="*Platforms ordered alphabetically"/>
        <s v="Bang the Table"/>
        <s v="Citizen Lab"/>
        <s v="Community PlanIt"/>
        <s v="Crowdbrite"/>
        <s v="Engagement Hub"/>
        <s v="Engaging Plans"/>
        <s v="Enterprise Community"/>
        <s v="Facebook"/>
        <s v="Google Forms"/>
        <s v="GoToMeeting"/>
        <s v="GoToWebinar"/>
        <s v="IdeaScale"/>
        <s v="Konveio"/>
        <s v="Map Matters"/>
        <s v="Maptionnaire"/>
        <s v="Mentimeter"/>
        <s v="Metro Quest"/>
        <s v="MindMixer"/>
        <s v="mySidewalk"/>
        <s v="Neighborland"/>
        <s v="Poll Everywhere"/>
        <s v="Social Pin Point"/>
        <s v="Survey Gizmo"/>
        <s v="Survey Monkey"/>
        <s v="Textizen"/>
        <s v="Webex"/>
        <s v="Zoom"/>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550750196"/>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0045486113" createdVersion="6" refreshedVersion="6" minRefreshableVersion="3" recordCount="25" xr:uid="{F54C8216-1BDF-463A-90CF-0A8F9839A469}">
  <cacheSource type="worksheet">
    <worksheetSource name="Table13"/>
  </cacheSource>
  <cacheFields count="26">
    <cacheField name="PHOTO NARRATIVES" numFmtId="0">
      <sharedItems containsBlank="1" count="24">
        <m/>
        <s v="Platforms ordered by total number of tools"/>
        <s v="Metro Quest"/>
        <s v="mySidewalk"/>
        <s v="Facebook"/>
        <s v="LiveStories"/>
        <s v="MindMixer"/>
        <s v="Neighborland"/>
        <s v="Socrata"/>
        <s v="Instagram"/>
        <s v="Twitter"/>
        <s v="Webex"/>
        <s v="Zoom"/>
        <s v="Crowdbrite"/>
        <s v="Engaging Plans"/>
        <s v="IdeaScale"/>
        <s v="Maptionnaire"/>
        <s v="Engagement Hub"/>
        <s v="ESRI Story Maps"/>
        <s v="Mentimeter"/>
        <s v="Social Pin Point"/>
        <s v="WikiMapia"/>
        <s v="ReadyTalk"/>
        <s v="Photo Voice"/>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1597037425"/>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1284606484" createdVersion="6" refreshedVersion="6" minRefreshableVersion="3" recordCount="10" xr:uid="{18215FC3-2599-4B0D-8B51-2DB31A014FED}">
  <cacheSource type="worksheet">
    <worksheetSource name="Table14"/>
  </cacheSource>
  <cacheFields count="26">
    <cacheField name="VIDEO PARTICIPATION" numFmtId="0">
      <sharedItems containsBlank="1" count="10">
        <m/>
        <s v="*Platforms ordered by total number of tools"/>
        <s v="Webex"/>
        <s v="Zoom"/>
        <s v="Bang the Table"/>
        <s v="Engaging Plans"/>
        <s v="Enterprise Community"/>
        <s v="Mentimeter"/>
        <s v="GoToWebinar"/>
        <s v="ReadyTalk"/>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6" maxValue="10"/>
    </cacheField>
  </cacheFields>
  <extLst>
    <ext xmlns:x14="http://schemas.microsoft.com/office/spreadsheetml/2009/9/main" uri="{725AE2AE-9491-48be-B2B4-4EB974FC3084}">
      <x14:pivotCacheDefinition pivotCacheId="205081265"/>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2998842594" createdVersion="6" refreshedVersion="6" minRefreshableVersion="3" recordCount="11" xr:uid="{DDFC2BE1-C520-4F45-BF94-C86B36BFDDE4}">
  <cacheSource type="worksheet">
    <worksheetSource name="Table15"/>
  </cacheSource>
  <cacheFields count="26">
    <cacheField name="VIDEO STREAMING" numFmtId="0">
      <sharedItems containsBlank="1" count="11">
        <m/>
        <s v="*Platforms ordered by total number of tools"/>
        <s v="Facebook"/>
        <s v="Neighborland"/>
        <s v="Instagram"/>
        <s v="Twitter"/>
        <s v="Bang the Table"/>
        <s v="Engaging Plans"/>
        <s v="Enterprise Community"/>
        <s v="YouTube"/>
        <s v="Periscope"/>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acheField>
    <cacheField name="Column7" numFmtId="0">
      <sharedItems/>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8" maxValue="11"/>
    </cacheField>
  </cacheFields>
  <extLst>
    <ext xmlns:x14="http://schemas.microsoft.com/office/spreadsheetml/2009/9/main" uri="{725AE2AE-9491-48be-B2B4-4EB974FC3084}">
      <x14:pivotCacheDefinition pivotCacheId="1950321384"/>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3989930554" createdVersion="6" refreshedVersion="6" minRefreshableVersion="3" recordCount="3" xr:uid="{49B72D29-5B59-4FD5-B04C-48B4A1654D03}">
  <cacheSource type="worksheet">
    <worksheetSource name="Table16"/>
  </cacheSource>
  <cacheFields count="26">
    <cacheField name="FULL SHEET" numFmtId="0">
      <sharedItems containsBlank="1" count="3">
        <m/>
        <s v="*Platforms ordered by total number of tools"/>
        <s v="Anchor"/>
      </sharedItems>
    </cacheField>
    <cacheField name="Column1" numFmtId="0">
      <sharedItems containsNonDate="0" containsString="0" containsBlank="1"/>
    </cacheField>
    <cacheField name="RESIDENTIAL ENGAGEMENT CAPABILITIES" numFmtId="0">
      <sharedItems/>
    </cacheField>
    <cacheField name="Column2" numFmtId="0">
      <sharedItems/>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acheField>
    <cacheField name="Column8" numFmtId="0">
      <sharedItems/>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acheField>
    <cacheField name="Column22" numFmtId="0">
      <sharedItems containsNonDate="0" containsString="0" containsBlank="1"/>
    </cacheField>
    <cacheField name="SUMMARY" numFmtId="0">
      <sharedItems containsBlank="1" containsMixedTypes="1" containsNumber="1" containsInteger="1" minValue="7" maxValue="7"/>
    </cacheField>
  </cacheFields>
  <extLst>
    <ext xmlns:x14="http://schemas.microsoft.com/office/spreadsheetml/2009/9/main" uri="{725AE2AE-9491-48be-B2B4-4EB974FC3084}">
      <x14:pivotCacheDefinition pivotCacheId="1786606383"/>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5265162034" createdVersion="6" refreshedVersion="6" minRefreshableVersion="3" recordCount="5" xr:uid="{F02725EC-99DF-498E-A5DC-E586E0BA71B5}">
  <cacheSource type="worksheet">
    <worksheetSource name="Table17"/>
  </cacheSource>
  <cacheFields count="26">
    <cacheField name="FULL SHEET" numFmtId="0">
      <sharedItems containsBlank="1" count="5">
        <m/>
        <s v="*Platforms ordered by total number of tools"/>
        <s v="Metro Quest"/>
        <s v="Conveyal"/>
        <s v="Map Matters"/>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acheField>
    <cacheField name="Column16" numFmtId="0">
      <sharedItems containsNonDate="0" containsString="0" containsBlank="1"/>
    </cacheField>
    <cacheField name="FINANCIAL/DATA MANAGEMENT" numFmtId="0">
      <sharedItems containsBlank="1"/>
    </cacheField>
    <cacheField name="Column17" numFmtId="0">
      <sharedItems/>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5" maxValue="12"/>
    </cacheField>
  </cacheFields>
  <extLst>
    <ext xmlns:x14="http://schemas.microsoft.com/office/spreadsheetml/2009/9/main" uri="{725AE2AE-9491-48be-B2B4-4EB974FC3084}">
      <x14:pivotCacheDefinition pivotCacheId="26433441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6324074077" createdVersion="6" refreshedVersion="6" minRefreshableVersion="3" recordCount="10" xr:uid="{2A1F16E2-EAC4-45BD-9B60-D111653FA583}">
  <cacheSource type="worksheet">
    <worksheetSource name="Table18"/>
  </cacheSource>
  <cacheFields count="26">
    <cacheField name="REAL-TIME REPORTING" numFmtId="0">
      <sharedItems containsBlank="1" count="10">
        <m/>
        <s v="*Platforms ordered by total number of tools"/>
        <s v="Socrata"/>
        <s v="Mentimeter"/>
        <s v="Social Pin Point"/>
        <s v="ThoughtExchange"/>
        <s v="Textizen"/>
        <s v="Nextdoor"/>
        <s v="SimplyStakeholders"/>
        <s v="x"/>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1"/>
    </cacheField>
  </cacheFields>
  <extLst>
    <ext xmlns:x14="http://schemas.microsoft.com/office/spreadsheetml/2009/9/main" uri="{725AE2AE-9491-48be-B2B4-4EB974FC3084}">
      <x14:pivotCacheDefinition pivotCacheId="1323549545"/>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59045486111" createdVersion="6" refreshedVersion="6" minRefreshableVersion="3" recordCount="12" xr:uid="{C53899B0-33EB-4759-82F8-48360A68346E}">
  <cacheSource type="worksheet">
    <worksheetSource name="Table20"/>
  </cacheSource>
  <cacheFields count="26">
    <cacheField name="SCENARIO ANALYSIS" numFmtId="0">
      <sharedItems containsBlank="1" count="12">
        <m/>
        <s v="*Platforms ordered by total number of tools"/>
        <s v="Metro Quest"/>
        <s v="mySidewalk"/>
        <s v="LiveStories"/>
        <s v="Neighborland"/>
        <s v="Maptionnaire"/>
        <s v="Crowd Guage"/>
        <s v="ESRI Story Maps"/>
        <s v="Community Viz"/>
        <s v="OpenGov"/>
        <s v="Conveyal"/>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6" maxValue="12"/>
    </cacheField>
  </cacheFields>
  <extLst>
    <ext xmlns:x14="http://schemas.microsoft.com/office/spreadsheetml/2009/9/main" uri="{725AE2AE-9491-48be-B2B4-4EB974FC3084}">
      <x14:pivotCacheDefinition pivotCacheId="54217478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60097106481" createdVersion="6" refreshedVersion="6" minRefreshableVersion="3" recordCount="5" xr:uid="{632EBD0C-F437-4EC3-ACB8-F235EA5E2FAF}">
  <cacheSource type="worksheet">
    <worksheetSource name="Table21"/>
  </cacheSource>
  <cacheFields count="26">
    <cacheField name="INDICATOR TRACKING" numFmtId="0">
      <sharedItems containsBlank="1" count="5">
        <m/>
        <s v="*Platforms ordered by number of tools"/>
        <s v="Crowd Guage"/>
        <s v="Community Viz"/>
        <s v="Citizen Budget"/>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6" maxValue="8"/>
    </cacheField>
  </cacheFields>
  <extLst>
    <ext xmlns:x14="http://schemas.microsoft.com/office/spreadsheetml/2009/9/main" uri="{725AE2AE-9491-48be-B2B4-4EB974FC3084}">
      <x14:pivotCacheDefinition pivotCacheId="1053121328"/>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60915740741" createdVersion="6" refreshedVersion="6" minRefreshableVersion="3" recordCount="8" xr:uid="{E160E742-8BD3-4912-B642-B6210D3FFAE2}">
  <cacheSource type="worksheet">
    <worksheetSource name="Table22"/>
  </cacheSource>
  <cacheFields count="26">
    <cacheField name="PARTICIPATORY BUDGETING" numFmtId="0">
      <sharedItems containsBlank="1" count="8">
        <m/>
        <s v="*Platforms ordered by total number of tools"/>
        <s v="LiveStories"/>
        <s v="Socrata"/>
        <s v="Citizen Lab"/>
        <s v="OpenGov"/>
        <s v="Citizen Budget"/>
        <s v="SimplyStakeholders"/>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6" maxValue="11"/>
    </cacheField>
  </cacheFields>
  <extLst>
    <ext xmlns:x14="http://schemas.microsoft.com/office/spreadsheetml/2009/9/main" uri="{725AE2AE-9491-48be-B2B4-4EB974FC3084}">
      <x14:pivotCacheDefinition pivotCacheId="144594251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14042708334" createdVersion="6" refreshedVersion="6" minRefreshableVersion="3" recordCount="24" xr:uid="{46A51A5C-73D7-4517-B4EB-80610A5ECC15}">
  <cacheSource type="worksheet">
    <worksheetSource name="Table4"/>
  </cacheSource>
  <cacheFields count="26">
    <cacheField name="FREE" numFmtId="0">
      <sharedItems containsBlank="1" count="24">
        <m/>
        <s v="Platforms are ordered by total number of tools"/>
        <s v="Facebook"/>
        <s v="Webex"/>
        <s v="Zoom"/>
        <s v="Instagram"/>
        <s v="Twitter"/>
        <s v="YouTube"/>
        <s v="Periscope"/>
        <s v="Mentimeter"/>
        <s v="Konveio"/>
        <s v="Google Forms"/>
        <s v="Anchor"/>
        <s v="Google My Maps"/>
        <s v="WikiMapia"/>
        <s v="Poll Everywhere"/>
        <s v="Crowd Guage"/>
        <s v="CrowdMap"/>
        <s v="Nextdoor"/>
        <s v="Survey Gizmo"/>
        <s v="Codigital"/>
        <s v="Community PlanIt"/>
        <s v="Survey Monkey"/>
        <s v="Field Papers"/>
      </sharedItems>
    </cacheField>
    <cacheField name="Column1" numFmtId="0">
      <sharedItems containsNonDate="0" containsString="0" containsBlank="1"/>
    </cacheField>
    <cacheField name="RESIDENT ENGAGEMENT CAPABILITIES" numFmtId="0">
      <sharedItems/>
    </cacheField>
    <cacheField name="Column2" numFmtId="0">
      <sharedItems/>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 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1"/>
    </cacheField>
  </cacheFields>
  <extLst>
    <ext xmlns:x14="http://schemas.microsoft.com/office/spreadsheetml/2009/9/main" uri="{725AE2AE-9491-48be-B2B4-4EB974FC3084}">
      <x14:pivotCacheDefinition pivotCacheId="404669717"/>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61737384257" createdVersion="6" refreshedVersion="6" minRefreshableVersion="3" recordCount="22" xr:uid="{589F8504-CC60-4DBF-8781-2A5AED14E411}">
  <cacheSource type="worksheet">
    <worksheetSource name="Table23"/>
  </cacheSource>
  <cacheFields count="26">
    <cacheField name="DATA MANAGEMENT" numFmtId="0">
      <sharedItems containsBlank="1" count="22">
        <m/>
        <s v="*Platforms ordered by total number of tools"/>
        <s v="Metro Quest"/>
        <s v="mySidewalk"/>
        <s v="Facebook"/>
        <s v="LiveStories"/>
        <s v="MindMixer"/>
        <s v="Socrata"/>
        <s v="Instagram"/>
        <s v="Twitter"/>
        <s v="Maptionnaire"/>
        <s v="YouTube"/>
        <s v="Crowd Guage"/>
        <s v="ESRI Story Maps"/>
        <s v="ThoughtExchange"/>
        <s v="Anchor"/>
        <s v="Community Viz"/>
        <s v="OpenGov"/>
        <s v="Textizen"/>
        <s v="SimplyStakeholders"/>
        <s v="Slack"/>
        <s v="x"/>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196207228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21687962962" createdVersion="6" refreshedVersion="6" minRefreshableVersion="3" recordCount="20" xr:uid="{62FA9E92-B189-488D-B02B-9894171EACEA}">
  <cacheSource type="worksheet">
    <worksheetSource name="Table5"/>
  </cacheSource>
  <cacheFields count="26">
    <cacheField name="RESIDENT ACCOUNT REQUIRED" numFmtId="0">
      <sharedItems containsBlank="1" count="20">
        <m/>
        <s v="Items are ordered by total number of tools"/>
        <s v="mySidewalk"/>
        <s v="Facebook"/>
        <s v="LiveStories"/>
        <s v="MindMixer"/>
        <s v="Instagram"/>
        <s v="Twitter"/>
        <s v="Webex"/>
        <s v="Zoom"/>
        <s v="IdeaScale"/>
        <s v="YouTube"/>
        <s v="Periscope"/>
        <s v="ThoughtExchange"/>
        <s v="coUrbanize"/>
        <s v="Google My Maps"/>
        <s v="CrowdMap"/>
        <s v="Nextdoor"/>
        <s v="ReadyTalk"/>
        <s v="Slack"/>
      </sharedItems>
    </cacheField>
    <cacheField name="Column1" numFmtId="0">
      <sharedItems containsNonDate="0" containsString="0" containsBlank="1"/>
    </cacheField>
    <cacheField name="RESIDENT ENGAGEMENT CAPABILITIES" numFmtId="0">
      <sharedItems/>
    </cacheField>
    <cacheField name="Column2" numFmtId="0">
      <sharedItems containsBlank="1"/>
    </cacheField>
    <cacheField name="Column3" numFmtId="0">
      <sharedItems/>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 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6" maxValue="12"/>
    </cacheField>
  </cacheFields>
  <extLst>
    <ext xmlns:x14="http://schemas.microsoft.com/office/spreadsheetml/2009/9/main" uri="{725AE2AE-9491-48be-B2B4-4EB974FC3084}">
      <x14:pivotCacheDefinition pivotCacheId="28070242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25617939816" createdVersion="6" refreshedVersion="6" minRefreshableVersion="3" recordCount="55" xr:uid="{992C89A7-D0AD-4E23-82CB-78763FB11D40}">
  <cacheSource type="worksheet">
    <worksheetSource name="Table6"/>
  </cacheSource>
  <cacheFields count="26">
    <cacheField name="Enterprise Account" numFmtId="0">
      <sharedItems count="54">
        <s v="*Platforms ordered by total number of tools"/>
        <s v="Metro Quest"/>
        <s v="mySidewalk"/>
        <s v="Facebook"/>
        <s v="LiveStories"/>
        <s v="MindMixer"/>
        <s v="Neighborland"/>
        <s v="Socrata"/>
        <s v="Instagram"/>
        <s v="Twitter"/>
        <s v="Webex"/>
        <s v="Zoom"/>
        <s v="Bang the Table"/>
        <s v="Citizen Lab"/>
        <s v="Crowdbrite"/>
        <s v="Engaging Plans"/>
        <s v="Enterprise Community"/>
        <s v="IdeaScale"/>
        <s v="Maptionnaire"/>
        <s v="YouTube"/>
        <s v="Engagement Hub"/>
        <s v="ESRI Story Maps"/>
        <s v="Konveio"/>
        <s v="Mentimeter"/>
        <s v="Periscope"/>
        <s v="Social Pin Point"/>
        <s v="ThoughtExchange"/>
        <s v="Anchor"/>
        <s v="Community Viz"/>
        <s v="coUrbanize"/>
        <s v="Google Forms"/>
        <s v="Google My Maps"/>
        <s v="GoToWebinar"/>
        <s v="OpenGov"/>
        <s v="Textizen"/>
        <s v="WikiMapia"/>
        <s v="Citizen Budget"/>
        <s v="Conveyal"/>
        <s v="CrowdMap"/>
        <s v="GoToMeeting"/>
        <s v="Poll Everywhere"/>
        <s v="ReadyTalk"/>
        <s v="SimplyStakeholders"/>
        <s v="Slack"/>
        <s v="Community Remarks"/>
        <s v="Map Matters"/>
        <s v="Survey Gizmo"/>
        <s v="Codigital"/>
        <s v="Field Papers"/>
        <s v="Photo Voice"/>
        <s v="Survey Monkey"/>
        <s v="x"/>
        <s v="OppSites"/>
        <s v="ClearGov"/>
      </sharedItems>
    </cacheField>
    <cacheField name="Column2" numFmtId="0">
      <sharedItems containsNonDate="0" containsString="0" containsBlank="1"/>
    </cacheField>
    <cacheField name="Free For Resident" numFmtId="0">
      <sharedItems/>
    </cacheField>
    <cacheField name="Free for enterprise" numFmtId="0">
      <sharedItems containsBlank="1"/>
    </cacheField>
    <cacheField name="Account Required _x000a_(resident)" numFmtId="0">
      <sharedItems containsBlank="1"/>
    </cacheField>
    <cacheField name="Account Required _x000a_(enterprise)" numFmtId="0">
      <sharedItems/>
    </cacheField>
    <cacheField name="Multilingual Platform" numFmtId="0">
      <sharedItems containsBlank="1" longText="1"/>
    </cacheField>
    <cacheField name="Public Comment" numFmtId="0">
      <sharedItems containsBlank="1"/>
    </cacheField>
    <cacheField name="Community Conversations + Idea Generation" numFmtId="0">
      <sharedItems containsBlank="1"/>
    </cacheField>
    <cacheField name="Mobile-Friendly" numFmtId="0">
      <sharedItems containsBlank="1"/>
    </cacheField>
    <cacheField name="Stakeholder Engagement" numFmtId="0">
      <sharedItems containsBlank="1"/>
    </cacheField>
    <cacheField name="Surveys" numFmtId="0">
      <sharedItems containsBlank="1"/>
    </cacheField>
    <cacheField name="Photo Narratives + Analysis" numFmtId="0">
      <sharedItems containsBlank="1"/>
    </cacheField>
    <cacheField name="Video Participation " numFmtId="0">
      <sharedItems containsBlank="1"/>
    </cacheField>
    <cacheField name="Video Streaming" numFmtId="0">
      <sharedItems containsBlank="1"/>
    </cacheField>
    <cacheField name="Podcast" numFmtId="0">
      <sharedItems containsBlank="1"/>
    </cacheField>
    <cacheField name="Transit Specific" numFmtId="0">
      <sharedItems containsBlank="1"/>
    </cacheField>
    <cacheField name="Column3" numFmtId="0">
      <sharedItems containsNonDate="0" containsString="0" containsBlank="1"/>
    </cacheField>
    <cacheField name="Real-Time Reporting" numFmtId="0">
      <sharedItems containsBlank="1"/>
    </cacheField>
    <cacheField name="Mapping/Spatial Capabilities" numFmtId="0">
      <sharedItems containsBlank="1"/>
    </cacheField>
    <cacheField name="Scenario Analysis" numFmtId="0">
      <sharedItems containsBlank="1"/>
    </cacheField>
    <cacheField name="Indicator Tracking" numFmtId="0">
      <sharedItems containsBlank="1"/>
    </cacheField>
    <cacheField name="Participatory Budgeting" numFmtId="0">
      <sharedItems containsBlank="1"/>
    </cacheField>
    <cacheField name="Data Management" numFmtId="0">
      <sharedItems containsBlank="1"/>
    </cacheField>
    <cacheField name="Column4" numFmtId="0">
      <sharedItems containsNonDate="0" containsString="0" containsBlank="1"/>
    </cacheField>
    <cacheField name="Number of x's (total) " numFmtId="0">
      <sharedItems containsString="0" containsBlank="1" containsNumber="1" containsInteger="1" minValue="2" maxValue="12"/>
    </cacheField>
  </cacheFields>
  <extLst>
    <ext xmlns:x14="http://schemas.microsoft.com/office/spreadsheetml/2009/9/main" uri="{725AE2AE-9491-48be-B2B4-4EB974FC3084}">
      <x14:pivotCacheDefinition pivotCacheId="168087175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26968981484" createdVersion="6" refreshedVersion="6" minRefreshableVersion="3" recordCount="14" xr:uid="{FDAC2A2A-7123-4A1F-A541-5A6BF803A2E9}">
  <cacheSource type="worksheet">
    <worksheetSource name="Table7"/>
  </cacheSource>
  <cacheFields count="26">
    <cacheField name="MULTILINGUAL" numFmtId="0">
      <sharedItems containsBlank="1" count="14">
        <m/>
        <s v="*Platforms ordered alphabetically"/>
        <s v="Facebook"/>
        <s v="MindMixer"/>
        <s v="Instagram"/>
        <s v="Twitter"/>
        <s v="IdeaScale"/>
        <s v="Maptionnaire"/>
        <s v="YouTube"/>
        <s v="Citizen Lab"/>
        <s v="Engagement Hub"/>
        <s v="Mentimeter"/>
        <s v="Social Pin Point"/>
        <s v="Textizen"/>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acheField>
    <cacheField name="Column5" numFmtId="0">
      <sharedItems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7" maxValue="11"/>
    </cacheField>
  </cacheFields>
  <extLst>
    <ext xmlns:x14="http://schemas.microsoft.com/office/spreadsheetml/2009/9/main" uri="{725AE2AE-9491-48be-B2B4-4EB974FC3084}">
      <x14:pivotCacheDefinition pivotCacheId="1817476120"/>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27804745371" createdVersion="6" refreshedVersion="6" minRefreshableVersion="3" recordCount="36" xr:uid="{80A9E7CA-D619-4474-BAA5-67D71A7AEE5B}">
  <cacheSource type="worksheet">
    <worksheetSource name="Table8"/>
  </cacheSource>
  <cacheFields count="26">
    <cacheField name="PUBLIC COMMENT" numFmtId="0">
      <sharedItems containsBlank="1" count="35">
        <m/>
        <s v="*Platforms ordered by total number of tools"/>
        <s v="Bang the Table"/>
        <s v="Citizen Budget"/>
        <s v="Citizen Lab"/>
        <s v="Codigital"/>
        <s v="Community Remarks"/>
        <s v="coUrbanize"/>
        <s v="Crowd Guage"/>
        <s v="Crowdbrite"/>
        <s v="CrowdMap"/>
        <s v="Engagement Hub"/>
        <s v="Engaging Plans"/>
        <s v="Enterprise Community"/>
        <s v="Facebook"/>
        <s v="Google Forms"/>
        <s v="GoToMeeting"/>
        <s v="GoToWebinar"/>
        <s v="IdeaScale"/>
        <s v="Instagram"/>
        <s v="Konveio"/>
        <s v="LiveStories"/>
        <s v="Maptionnaire"/>
        <s v="Metro Quest"/>
        <s v="MindMixer"/>
        <s v="mySidewalk"/>
        <s v="Neighborland"/>
        <s v="Periscope"/>
        <s v="Slack"/>
        <s v="Social Pin Point"/>
        <s v="Socrata"/>
        <s v="ThoughtExchange"/>
        <s v="Twitter"/>
        <s v="WikiMapia"/>
        <s v="YouTube"/>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acheField>
    <cacheField name="Column7" numFmtId="0">
      <sharedItems containsBlank="1"/>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94954902"/>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46415624997" createdVersion="6" refreshedVersion="6" minRefreshableVersion="3" recordCount="43" xr:uid="{33ED838C-8E49-4718-BD9C-9E2C55964272}">
  <cacheSource type="worksheet">
    <worksheetSource name="Table9"/>
  </cacheSource>
  <cacheFields count="26">
    <cacheField name="COMMUNITY CONVERSATION" numFmtId="0">
      <sharedItems containsBlank="1" count="42">
        <m/>
        <s v="*Platforms ordered by total number of tools"/>
        <s v="Metro Quest"/>
        <s v="mySidewalk"/>
        <s v="Facebook"/>
        <s v="LiveStories"/>
        <s v="MindMixer"/>
        <s v="Neighborland"/>
        <s v="Socrata"/>
        <s v="Instagram"/>
        <s v="Twitter"/>
        <s v="Webex"/>
        <s v="Zoom"/>
        <s v="Bang the Table"/>
        <s v="Crowdbrite"/>
        <s v="Engaging Plans"/>
        <s v="Enterprise Community"/>
        <s v="IdeaScale"/>
        <s v="Maptionnaire"/>
        <s v="YouTube"/>
        <s v="Citizen Lab"/>
        <s v="Engagement Hub"/>
        <s v="ESRI Story Maps"/>
        <s v="Konveio"/>
        <s v="Mentimeter"/>
        <s v="Periscope"/>
        <s v="Social Pin Point"/>
        <s v="ThoughtExchange"/>
        <s v="Anchor"/>
        <s v="coUrbanize"/>
        <s v="Google Forms"/>
        <s v="Google My Maps"/>
        <s v="GoToWebinar"/>
        <s v="GoToMeeting"/>
        <s v="Nextdoor"/>
        <s v="Poll Everywhere"/>
        <s v="ReadyTalk"/>
        <s v="Slack"/>
        <s v="Community Remarks"/>
        <s v="Codigital"/>
        <s v="Community PlanIt"/>
        <s v="Photo Voice"/>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acheField>
    <cacheField name="Column8" numFmtId="0">
      <sharedItems containsBlank="1"/>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2011720332"/>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47231134256" createdVersion="6" refreshedVersion="6" minRefreshableVersion="3" recordCount="28" xr:uid="{A34727F0-6964-4FA9-9F68-75F9384A1B6A}">
  <cacheSource type="worksheet">
    <worksheetSource name="Table10"/>
  </cacheSource>
  <cacheFields count="26">
    <cacheField name="MOBILE FRIENDLY" numFmtId="0">
      <sharedItems containsBlank="1" count="28">
        <m/>
        <s v="*Platforms ordered by total number of tools"/>
        <s v="Metro Quest"/>
        <s v="mySidewalk"/>
        <s v="Facebook"/>
        <s v="MindMixer"/>
        <s v="Neighborland"/>
        <s v="Socrata"/>
        <s v="Instagram"/>
        <s v="Twitter"/>
        <s v="Webex"/>
        <s v="Zoom"/>
        <s v="Crowdbrite"/>
        <s v="YouTube"/>
        <s v="Citizen Lab"/>
        <s v="Crowd Guage"/>
        <s v="Konveio"/>
        <s v="Mentimeter"/>
        <s v="Periscope"/>
        <s v="Anchor"/>
        <s v="Google Forms"/>
        <s v="Google My Maps"/>
        <s v="Textizen"/>
        <s v="WikiMapia"/>
        <s v="Nextdoor"/>
        <s v="Poll Everywhere"/>
        <s v="Survey Gizmo"/>
        <s v="Survey Monkey"/>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acheField>
    <cacheField name="Column9" numFmtId="0">
      <sharedItems containsBlank="1"/>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4" maxValue="12"/>
    </cacheField>
  </cacheFields>
  <extLst>
    <ext xmlns:x14="http://schemas.microsoft.com/office/spreadsheetml/2009/9/main" uri="{725AE2AE-9491-48be-B2B4-4EB974FC3084}">
      <x14:pivotCacheDefinition pivotCacheId="376946119"/>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ny" refreshedDate="44032.348133564818" createdVersion="6" refreshedVersion="6" minRefreshableVersion="3" recordCount="32" xr:uid="{7547466D-5057-46B5-9442-A3B6A4FA18D0}">
  <cacheSource type="worksheet">
    <worksheetSource name="Table11"/>
  </cacheSource>
  <cacheFields count="26">
    <cacheField name="STAKEHOLDER ENGAGEMENT" numFmtId="0">
      <sharedItems containsBlank="1" count="32">
        <m/>
        <s v="*Platforms ordered alphabetically"/>
        <s v="Metro Quest"/>
        <s v="mySidewalk"/>
        <s v="LiveStories"/>
        <s v="MindMixer"/>
        <s v="Neighborland"/>
        <s v="Socrata"/>
        <s v="Webex"/>
        <s v="Zoom"/>
        <s v="Bang the Table"/>
        <s v="Crowdbrite"/>
        <s v="Engaging Plans"/>
        <s v="Enterprise Community"/>
        <s v="IdeaScale"/>
        <s v="Citizen Lab"/>
        <s v="Crowd Guage"/>
        <s v="Engagement Hub"/>
        <s v="ESRI Story Maps"/>
        <s v="Konveio"/>
        <s v="ThoughtExchange"/>
        <s v="Community Viz"/>
        <s v="coUrbanize"/>
        <s v="GoToWebinar"/>
        <s v="OpenGov"/>
        <s v="Textizen"/>
        <s v="Citizen Budget"/>
        <s v="Conveyal"/>
        <s v="GoToMeeting"/>
        <s v="Poll Everywhere"/>
        <s v="SimplyStakeholders"/>
        <s v="OppSites"/>
      </sharedItems>
    </cacheField>
    <cacheField name="Column1" numFmtId="0">
      <sharedItems containsNonDate="0" containsString="0" containsBlank="1"/>
    </cacheField>
    <cacheField name="RESIDENTIAL ENGAGEMENT CAPABILITIES" numFmtId="0">
      <sharedItems/>
    </cacheField>
    <cacheField name="Column2" numFmtId="0">
      <sharedItems containsBlank="1"/>
    </cacheField>
    <cacheField name="Column3" numFmtId="0">
      <sharedItems containsBlank="1"/>
    </cacheField>
    <cacheField name="Column4" numFmtId="0">
      <sharedItems containsBlank="1"/>
    </cacheField>
    <cacheField name="Column5" numFmtId="0">
      <sharedItems containsBlank="1" longText="1"/>
    </cacheField>
    <cacheField name="Column6" numFmtId="0">
      <sharedItems containsBlank="1"/>
    </cacheField>
    <cacheField name="Column7" numFmtId="0">
      <sharedItems containsBlank="1"/>
    </cacheField>
    <cacheField name="Column8" numFmtId="0">
      <sharedItems containsBlank="1"/>
    </cacheField>
    <cacheField name="Column9" numFmtId="0">
      <sharedItems/>
    </cacheField>
    <cacheField name="Column10" numFmtId="0">
      <sharedItems containsBlank="1"/>
    </cacheField>
    <cacheField name="Column11" numFmtId="0">
      <sharedItems containsBlank="1"/>
    </cacheField>
    <cacheField name="Column12" numFmtId="0">
      <sharedItems containsBlank="1"/>
    </cacheField>
    <cacheField name="Column13" numFmtId="0">
      <sharedItems containsBlank="1"/>
    </cacheField>
    <cacheField name="Column14" numFmtId="0">
      <sharedItems containsBlank="1"/>
    </cacheField>
    <cacheField name="Column15" numFmtId="0">
      <sharedItems containsBlank="1"/>
    </cacheField>
    <cacheField name="Column16" numFmtId="0">
      <sharedItems containsNonDate="0" containsString="0" containsBlank="1"/>
    </cacheField>
    <cacheField name="FINANCIAL/DATA MANAGEMENT" numFmtId="0">
      <sharedItems containsBlank="1"/>
    </cacheField>
    <cacheField name="Column17" numFmtId="0">
      <sharedItems containsBlank="1"/>
    </cacheField>
    <cacheField name="Column18" numFmtId="0">
      <sharedItems containsBlank="1"/>
    </cacheField>
    <cacheField name="Column19" numFmtId="0">
      <sharedItems containsBlank="1"/>
    </cacheField>
    <cacheField name="Column20" numFmtId="0">
      <sharedItems containsBlank="1"/>
    </cacheField>
    <cacheField name="Column21" numFmtId="0">
      <sharedItems containsBlank="1"/>
    </cacheField>
    <cacheField name="Column22" numFmtId="0">
      <sharedItems containsNonDate="0" containsString="0" containsBlank="1"/>
    </cacheField>
    <cacheField name="SUMMARY" numFmtId="0">
      <sharedItems containsBlank="1" containsMixedTypes="1" containsNumber="1" containsInteger="1" minValue="3" maxValue="12"/>
    </cacheField>
  </cacheFields>
  <extLst>
    <ext xmlns:x14="http://schemas.microsoft.com/office/spreadsheetml/2009/9/main" uri="{725AE2AE-9491-48be-B2B4-4EB974FC3084}">
      <x14:pivotCacheDefinition pivotCacheId="17263506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m/>
    <s v="x"/>
    <s v="x"/>
    <m/>
    <s v="x"/>
    <s v="x"/>
    <m/>
    <s v="x"/>
    <m/>
    <s v="x"/>
    <m/>
    <m/>
    <m/>
    <m/>
    <m/>
    <m/>
    <s v="x"/>
    <s v="x"/>
    <m/>
    <s v="x"/>
    <s v="x"/>
    <m/>
    <n v="11"/>
  </r>
  <r>
    <x v="5"/>
    <m/>
    <s v="x"/>
    <m/>
    <s v="x"/>
    <s v="x"/>
    <s v="*es; hm; vi; cn; fr; ru"/>
    <s v="x"/>
    <s v="x"/>
    <s v="x"/>
    <s v="x"/>
    <s v="x"/>
    <s v="x"/>
    <m/>
    <m/>
    <m/>
    <m/>
    <m/>
    <m/>
    <s v="x"/>
    <m/>
    <m/>
    <m/>
    <s v="x"/>
    <m/>
    <n v="11"/>
  </r>
  <r>
    <x v="6"/>
    <m/>
    <s v="x"/>
    <m/>
    <m/>
    <s v="x"/>
    <m/>
    <s v="x"/>
    <s v="x"/>
    <s v="x"/>
    <s v="x"/>
    <s v="x"/>
    <s v="x"/>
    <m/>
    <s v="x"/>
    <m/>
    <m/>
    <m/>
    <m/>
    <s v="x"/>
    <s v="x"/>
    <m/>
    <m/>
    <m/>
    <m/>
    <n v="11"/>
  </r>
  <r>
    <x v="7"/>
    <m/>
    <s v="x"/>
    <m/>
    <m/>
    <s v="x"/>
    <m/>
    <s v="x"/>
    <s v="x"/>
    <s v="x"/>
    <s v="x"/>
    <m/>
    <s v="x"/>
    <m/>
    <m/>
    <m/>
    <m/>
    <m/>
    <s v="x"/>
    <s v="x"/>
    <m/>
    <m/>
    <s v="x"/>
    <s v="x"/>
    <m/>
    <n v="11"/>
  </r>
  <r>
    <x v="8"/>
    <m/>
    <s v="x"/>
    <m/>
    <m/>
    <s v="x"/>
    <m/>
    <s v="x"/>
    <s v="x"/>
    <m/>
    <s v="x"/>
    <s v="x"/>
    <m/>
    <s v="x"/>
    <s v="x"/>
    <m/>
    <m/>
    <m/>
    <m/>
    <s v="x"/>
    <m/>
    <m/>
    <m/>
    <m/>
    <m/>
    <n v="9"/>
  </r>
  <r>
    <x v="9"/>
    <m/>
    <s v="x"/>
    <m/>
    <m/>
    <s v="x"/>
    <m/>
    <s v="x"/>
    <s v="x"/>
    <s v="x"/>
    <s v="x"/>
    <s v="x"/>
    <s v="x"/>
    <m/>
    <m/>
    <m/>
    <m/>
    <m/>
    <m/>
    <s v="x"/>
    <m/>
    <m/>
    <m/>
    <m/>
    <m/>
    <n v="9"/>
  </r>
  <r>
    <x v="10"/>
    <m/>
    <s v="x"/>
    <m/>
    <m/>
    <s v="x"/>
    <m/>
    <s v="x"/>
    <s v="x"/>
    <m/>
    <s v="x"/>
    <s v="x"/>
    <m/>
    <s v="x"/>
    <s v="x"/>
    <m/>
    <m/>
    <m/>
    <m/>
    <s v="x"/>
    <m/>
    <m/>
    <m/>
    <m/>
    <m/>
    <n v="9"/>
  </r>
  <r>
    <x v="11"/>
    <m/>
    <s v="x"/>
    <m/>
    <s v="x"/>
    <s v="x"/>
    <s v="es; cn; fr; ru"/>
    <s v="x"/>
    <s v="x"/>
    <m/>
    <s v="x"/>
    <s v="x"/>
    <s v="x"/>
    <m/>
    <m/>
    <m/>
    <m/>
    <m/>
    <m/>
    <s v="x"/>
    <m/>
    <m/>
    <m/>
    <m/>
    <m/>
    <n v="9"/>
  </r>
  <r>
    <x v="12"/>
    <m/>
    <s v="x"/>
    <m/>
    <m/>
    <s v="x"/>
    <s v="es; fr"/>
    <s v="x"/>
    <s v="x"/>
    <m/>
    <m/>
    <s v="x"/>
    <s v="x"/>
    <m/>
    <m/>
    <m/>
    <m/>
    <m/>
    <m/>
    <s v="x"/>
    <s v="x"/>
    <m/>
    <m/>
    <s v="x"/>
    <m/>
    <n v="9"/>
  </r>
  <r>
    <x v="13"/>
    <m/>
    <s v="x"/>
    <m/>
    <m/>
    <s v="x"/>
    <s v="*es; hm; vi; cn; fr; ru"/>
    <s v="x"/>
    <s v="x"/>
    <m/>
    <s v="x"/>
    <s v="x"/>
    <s v="x"/>
    <m/>
    <m/>
    <m/>
    <m/>
    <m/>
    <m/>
    <s v="x"/>
    <m/>
    <m/>
    <m/>
    <m/>
    <m/>
    <n v="8"/>
  </r>
  <r>
    <x v="14"/>
    <m/>
    <s v="x"/>
    <m/>
    <m/>
    <s v="x"/>
    <m/>
    <m/>
    <s v="x"/>
    <m/>
    <s v="x"/>
    <m/>
    <s v="x"/>
    <m/>
    <m/>
    <m/>
    <m/>
    <m/>
    <m/>
    <s v="x"/>
    <s v="x"/>
    <m/>
    <m/>
    <s v="x"/>
    <m/>
    <n v="8"/>
  </r>
  <r>
    <x v="15"/>
    <m/>
    <s v="x"/>
    <s v="x*"/>
    <m/>
    <s v="x"/>
    <m/>
    <s v="x"/>
    <s v="x"/>
    <s v="x"/>
    <s v="x"/>
    <s v="x"/>
    <m/>
    <m/>
    <m/>
    <m/>
    <m/>
    <m/>
    <m/>
    <s v="x"/>
    <m/>
    <m/>
    <m/>
    <m/>
    <m/>
    <n v="8"/>
  </r>
  <r>
    <x v="16"/>
    <m/>
    <s v="x"/>
    <m/>
    <m/>
    <s v="x"/>
    <s v="*es; hm; vi; cn; fr; ru"/>
    <s v="x"/>
    <s v="x"/>
    <m/>
    <m/>
    <s v="x"/>
    <s v="x"/>
    <m/>
    <m/>
    <m/>
    <m/>
    <m/>
    <s v="x"/>
    <s v="x"/>
    <m/>
    <m/>
    <m/>
    <m/>
    <m/>
    <n v="8"/>
  </r>
  <r>
    <x v="17"/>
    <m/>
    <s v="x"/>
    <m/>
    <m/>
    <s v="x"/>
    <m/>
    <m/>
    <m/>
    <m/>
    <s v="x"/>
    <m/>
    <m/>
    <m/>
    <m/>
    <m/>
    <m/>
    <m/>
    <m/>
    <s v="x"/>
    <s v="x"/>
    <s v="x"/>
    <m/>
    <s v="x"/>
    <m/>
    <n v="7"/>
  </r>
  <r>
    <x v="18"/>
    <m/>
    <s v="x"/>
    <m/>
    <s v="x"/>
    <s v="x"/>
    <m/>
    <s v="x"/>
    <s v="x"/>
    <m/>
    <s v="x"/>
    <m/>
    <m/>
    <m/>
    <m/>
    <m/>
    <m/>
    <m/>
    <m/>
    <s v="x"/>
    <m/>
    <m/>
    <m/>
    <m/>
    <m/>
    <n v="7"/>
  </r>
  <r>
    <x v="9"/>
    <m/>
    <s v="x"/>
    <m/>
    <m/>
    <s v="x"/>
    <m/>
    <s v="x"/>
    <s v="x"/>
    <m/>
    <m/>
    <s v="x"/>
    <s v="x"/>
    <m/>
    <m/>
    <m/>
    <m/>
    <m/>
    <m/>
    <s v="x"/>
    <m/>
    <m/>
    <m/>
    <m/>
    <m/>
    <n v="7"/>
  </r>
  <r>
    <x v="19"/>
    <m/>
    <s v="x"/>
    <s v="x"/>
    <s v="x"/>
    <s v="x"/>
    <m/>
    <m/>
    <s v="x"/>
    <s v="x"/>
    <m/>
    <m/>
    <m/>
    <m/>
    <m/>
    <m/>
    <m/>
    <m/>
    <m/>
    <s v="x"/>
    <m/>
    <m/>
    <m/>
    <m/>
    <m/>
    <n v="7"/>
  </r>
  <r>
    <x v="20"/>
    <m/>
    <s v="x"/>
    <m/>
    <m/>
    <s v="x"/>
    <m/>
    <m/>
    <m/>
    <m/>
    <s v="x"/>
    <m/>
    <m/>
    <m/>
    <m/>
    <m/>
    <m/>
    <m/>
    <m/>
    <s v="x"/>
    <s v="x"/>
    <m/>
    <s v="x"/>
    <s v="x"/>
    <m/>
    <n v="7"/>
  </r>
  <r>
    <x v="21"/>
    <m/>
    <s v="x"/>
    <s v="x"/>
    <m/>
    <s v="x"/>
    <m/>
    <s v="x"/>
    <m/>
    <s v="x"/>
    <m/>
    <m/>
    <s v="x"/>
    <m/>
    <m/>
    <m/>
    <m/>
    <m/>
    <m/>
    <s v="x"/>
    <m/>
    <m/>
    <m/>
    <m/>
    <m/>
    <n v="7"/>
  </r>
  <r>
    <x v="22"/>
    <m/>
    <s v="x"/>
    <m/>
    <m/>
    <s v="x"/>
    <m/>
    <m/>
    <m/>
    <m/>
    <s v="x"/>
    <m/>
    <m/>
    <m/>
    <m/>
    <m/>
    <s v="x"/>
    <m/>
    <m/>
    <s v="x"/>
    <s v="x"/>
    <m/>
    <m/>
    <m/>
    <m/>
    <n v="6"/>
  </r>
  <r>
    <x v="23"/>
    <m/>
    <s v="x"/>
    <s v="x"/>
    <s v="x"/>
    <s v="x"/>
    <m/>
    <s v="x"/>
    <m/>
    <m/>
    <m/>
    <m/>
    <m/>
    <m/>
    <m/>
    <m/>
    <m/>
    <m/>
    <m/>
    <s v="x"/>
    <m/>
    <m/>
    <m/>
    <m/>
    <m/>
    <n v="6"/>
  </r>
  <r>
    <x v="24"/>
    <m/>
    <s v="x"/>
    <m/>
    <m/>
    <s v="x"/>
    <m/>
    <s v="x"/>
    <s v="x"/>
    <m/>
    <m/>
    <m/>
    <m/>
    <m/>
    <m/>
    <m/>
    <m/>
    <m/>
    <m/>
    <s v="x"/>
    <m/>
    <m/>
    <m/>
    <m/>
    <m/>
    <n v="5"/>
  </r>
  <r>
    <x v="25"/>
    <m/>
    <s v="x"/>
    <m/>
    <m/>
    <s v="x"/>
    <m/>
    <m/>
    <m/>
    <m/>
    <m/>
    <s v="x"/>
    <m/>
    <m/>
    <m/>
    <m/>
    <s v="x"/>
    <m/>
    <m/>
    <s v="x"/>
    <m/>
    <m/>
    <m/>
    <m/>
    <m/>
    <n v="5"/>
  </r>
  <r>
    <x v="26"/>
    <m/>
    <s v="x"/>
    <s v="x"/>
    <m/>
    <s v="x"/>
    <m/>
    <m/>
    <m/>
    <m/>
    <m/>
    <m/>
    <m/>
    <m/>
    <m/>
    <m/>
    <m/>
    <m/>
    <m/>
    <s v="x"/>
    <m/>
    <m/>
    <m/>
    <m/>
    <m/>
    <n v="4"/>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s v="x"/>
    <s v="x"/>
    <s v="x"/>
    <s v="es; vi; cn; fr; ru"/>
    <s v="x"/>
    <s v="x"/>
    <s v="x"/>
    <m/>
    <s v="x"/>
    <s v="x"/>
    <m/>
    <s v="x"/>
    <m/>
    <m/>
    <m/>
    <m/>
    <m/>
    <m/>
    <m/>
    <m/>
    <s v="x"/>
    <m/>
    <n v="11"/>
  </r>
  <r>
    <x v="5"/>
    <m/>
    <s v="x"/>
    <m/>
    <s v="x"/>
    <s v="x"/>
    <s v="*es; hm; vi; cn; fr; ru"/>
    <s v="x"/>
    <s v="x"/>
    <s v="x"/>
    <s v="x"/>
    <s v="x"/>
    <s v="x"/>
    <m/>
    <m/>
    <m/>
    <m/>
    <m/>
    <m/>
    <s v="x"/>
    <m/>
    <m/>
    <m/>
    <s v="x"/>
    <m/>
    <n v="11"/>
  </r>
  <r>
    <x v="5"/>
    <m/>
    <s v="x"/>
    <m/>
    <m/>
    <s v="x"/>
    <m/>
    <s v="x"/>
    <s v="x"/>
    <s v="x"/>
    <s v="x"/>
    <s v="x"/>
    <s v="x"/>
    <m/>
    <s v="x"/>
    <m/>
    <m/>
    <m/>
    <m/>
    <s v="x"/>
    <s v="x"/>
    <m/>
    <m/>
    <m/>
    <m/>
    <n v="11"/>
  </r>
  <r>
    <x v="6"/>
    <m/>
    <s v="x"/>
    <s v="x"/>
    <s v="x"/>
    <s v="x"/>
    <m/>
    <m/>
    <s v="x"/>
    <s v="x"/>
    <s v="x"/>
    <s v="x"/>
    <s v="x"/>
    <s v="x"/>
    <m/>
    <m/>
    <m/>
    <m/>
    <m/>
    <m/>
    <m/>
    <m/>
    <m/>
    <m/>
    <m/>
    <n v="10"/>
  </r>
  <r>
    <x v="7"/>
    <m/>
    <s v="x"/>
    <s v="x"/>
    <s v="x"/>
    <s v="x"/>
    <m/>
    <m/>
    <s v="x"/>
    <s v="x"/>
    <s v="x"/>
    <s v="x"/>
    <s v="x"/>
    <s v="x"/>
    <m/>
    <m/>
    <m/>
    <m/>
    <m/>
    <m/>
    <m/>
    <m/>
    <m/>
    <m/>
    <m/>
    <n v="10"/>
  </r>
  <r>
    <x v="8"/>
    <m/>
    <s v="x"/>
    <m/>
    <m/>
    <s v="x"/>
    <m/>
    <s v="x"/>
    <s v="x"/>
    <m/>
    <s v="x"/>
    <s v="x"/>
    <m/>
    <s v="x"/>
    <s v="x"/>
    <m/>
    <m/>
    <m/>
    <m/>
    <s v="x"/>
    <m/>
    <m/>
    <m/>
    <m/>
    <m/>
    <n v="9"/>
  </r>
  <r>
    <x v="9"/>
    <m/>
    <s v="x"/>
    <m/>
    <m/>
    <s v="x"/>
    <m/>
    <s v="x"/>
    <s v="x"/>
    <s v="x"/>
    <s v="x"/>
    <s v="x"/>
    <s v="x"/>
    <m/>
    <m/>
    <m/>
    <m/>
    <m/>
    <m/>
    <s v="x"/>
    <m/>
    <m/>
    <m/>
    <m/>
    <m/>
    <n v="9"/>
  </r>
  <r>
    <x v="10"/>
    <m/>
    <s v="x"/>
    <m/>
    <m/>
    <s v="x"/>
    <m/>
    <s v="x"/>
    <s v="x"/>
    <m/>
    <s v="x"/>
    <s v="x"/>
    <s v="x"/>
    <s v="x"/>
    <s v="x"/>
    <m/>
    <m/>
    <m/>
    <m/>
    <m/>
    <m/>
    <m/>
    <m/>
    <m/>
    <m/>
    <n v="9"/>
  </r>
  <r>
    <x v="11"/>
    <m/>
    <s v="x"/>
    <m/>
    <m/>
    <s v="x"/>
    <m/>
    <s v="x"/>
    <s v="x"/>
    <m/>
    <s v="x"/>
    <s v="x"/>
    <m/>
    <s v="x"/>
    <s v="x"/>
    <m/>
    <m/>
    <m/>
    <m/>
    <s v="x"/>
    <m/>
    <m/>
    <m/>
    <m/>
    <m/>
    <n v="9"/>
  </r>
  <r>
    <x v="12"/>
    <m/>
    <s v="x"/>
    <m/>
    <s v="x"/>
    <s v="x"/>
    <s v="es; cn; fr; ru"/>
    <s v="x"/>
    <s v="x"/>
    <m/>
    <s v="x"/>
    <s v="x"/>
    <s v="x"/>
    <m/>
    <m/>
    <m/>
    <m/>
    <m/>
    <m/>
    <s v="x"/>
    <m/>
    <m/>
    <m/>
    <m/>
    <m/>
    <n v="9"/>
  </r>
  <r>
    <x v="13"/>
    <m/>
    <s v="x"/>
    <m/>
    <m/>
    <s v="x"/>
    <s v="es; fr"/>
    <s v="x"/>
    <s v="x"/>
    <m/>
    <m/>
    <s v="x"/>
    <s v="x"/>
    <m/>
    <m/>
    <m/>
    <m/>
    <m/>
    <m/>
    <s v="x"/>
    <s v="x"/>
    <m/>
    <m/>
    <s v="x"/>
    <m/>
    <n v="9"/>
  </r>
  <r>
    <x v="14"/>
    <m/>
    <s v="x"/>
    <m/>
    <m/>
    <s v="x"/>
    <s v="es; fr"/>
    <s v="x"/>
    <s v="x"/>
    <s v="x"/>
    <s v="x"/>
    <s v="x"/>
    <m/>
    <m/>
    <m/>
    <m/>
    <m/>
    <m/>
    <m/>
    <m/>
    <m/>
    <m/>
    <s v="x"/>
    <m/>
    <m/>
    <n v="8"/>
  </r>
  <r>
    <x v="15"/>
    <m/>
    <s v="x"/>
    <m/>
    <m/>
    <s v="x"/>
    <s v="*es; hm; vi; cn; fr; ru"/>
    <s v="x"/>
    <s v="x"/>
    <m/>
    <s v="x"/>
    <s v="x"/>
    <s v="x"/>
    <m/>
    <m/>
    <m/>
    <m/>
    <m/>
    <m/>
    <s v="x"/>
    <m/>
    <m/>
    <m/>
    <m/>
    <m/>
    <n v="8"/>
  </r>
  <r>
    <x v="16"/>
    <m/>
    <s v="x"/>
    <s v="x*"/>
    <m/>
    <s v="x"/>
    <m/>
    <s v="x"/>
    <s v="x"/>
    <s v="x"/>
    <s v="x"/>
    <s v="x"/>
    <m/>
    <m/>
    <m/>
    <m/>
    <m/>
    <m/>
    <m/>
    <s v="x"/>
    <m/>
    <m/>
    <m/>
    <m/>
    <m/>
    <n v="8"/>
  </r>
  <r>
    <x v="17"/>
    <m/>
    <s v="x"/>
    <s v="x*"/>
    <m/>
    <s v="x"/>
    <s v="es; fr"/>
    <m/>
    <s v="x"/>
    <s v="x"/>
    <m/>
    <s v="x"/>
    <s v="x"/>
    <s v="x"/>
    <m/>
    <m/>
    <m/>
    <m/>
    <s v="x"/>
    <m/>
    <m/>
    <m/>
    <m/>
    <m/>
    <m/>
    <n v="8"/>
  </r>
  <r>
    <x v="18"/>
    <m/>
    <s v="x"/>
    <m/>
    <m/>
    <s v="x"/>
    <s v="*es; hm; vi; cn; fr; ru"/>
    <s v="x"/>
    <s v="x"/>
    <m/>
    <m/>
    <s v="x"/>
    <s v="x"/>
    <m/>
    <m/>
    <m/>
    <m/>
    <m/>
    <s v="x"/>
    <s v="x"/>
    <m/>
    <m/>
    <m/>
    <m/>
    <m/>
    <n v="8"/>
  </r>
  <r>
    <x v="19"/>
    <m/>
    <s v="x"/>
    <m/>
    <m/>
    <s v="x"/>
    <m/>
    <s v="x"/>
    <s v="x"/>
    <m/>
    <m/>
    <s v="x"/>
    <s v="x"/>
    <m/>
    <m/>
    <m/>
    <m/>
    <m/>
    <m/>
    <s v="x"/>
    <m/>
    <m/>
    <m/>
    <m/>
    <m/>
    <n v="7"/>
  </r>
  <r>
    <x v="20"/>
    <m/>
    <s v="x"/>
    <s v="x"/>
    <m/>
    <s v="x"/>
    <m/>
    <s v="x"/>
    <s v="x"/>
    <s v="x"/>
    <m/>
    <s v="x"/>
    <m/>
    <m/>
    <m/>
    <m/>
    <m/>
    <m/>
    <m/>
    <m/>
    <m/>
    <m/>
    <m/>
    <m/>
    <m/>
    <n v="7"/>
  </r>
  <r>
    <x v="21"/>
    <m/>
    <s v="x"/>
    <m/>
    <m/>
    <s v="x"/>
    <m/>
    <s v="x"/>
    <s v="x"/>
    <m/>
    <s v="x"/>
    <s v="x"/>
    <m/>
    <s v="x"/>
    <m/>
    <m/>
    <m/>
    <m/>
    <m/>
    <m/>
    <m/>
    <m/>
    <m/>
    <m/>
    <m/>
    <n v="7"/>
  </r>
  <r>
    <x v="22"/>
    <m/>
    <s v="x"/>
    <m/>
    <m/>
    <s v="x"/>
    <s v="es"/>
    <m/>
    <m/>
    <s v="x"/>
    <s v="x"/>
    <s v="x"/>
    <m/>
    <m/>
    <m/>
    <m/>
    <m/>
    <m/>
    <s v="x"/>
    <m/>
    <m/>
    <m/>
    <m/>
    <s v="x"/>
    <m/>
    <n v="7"/>
  </r>
  <r>
    <x v="23"/>
    <m/>
    <s v="x"/>
    <m/>
    <m/>
    <s v="x"/>
    <m/>
    <s v="x"/>
    <s v="x"/>
    <m/>
    <s v="x"/>
    <s v="x"/>
    <m/>
    <m/>
    <m/>
    <m/>
    <m/>
    <m/>
    <m/>
    <m/>
    <m/>
    <m/>
    <m/>
    <m/>
    <m/>
    <n v="6"/>
  </r>
  <r>
    <x v="24"/>
    <m/>
    <s v="x"/>
    <s v="x*"/>
    <m/>
    <s v="x"/>
    <m/>
    <m/>
    <s v="x"/>
    <s v="x"/>
    <s v="x"/>
    <s v="x"/>
    <m/>
    <m/>
    <m/>
    <m/>
    <m/>
    <m/>
    <m/>
    <m/>
    <m/>
    <m/>
    <m/>
    <m/>
    <m/>
    <n v="6"/>
  </r>
  <r>
    <x v="25"/>
    <m/>
    <s v="x"/>
    <m/>
    <m/>
    <s v="x"/>
    <m/>
    <m/>
    <m/>
    <m/>
    <m/>
    <s v="x"/>
    <m/>
    <m/>
    <m/>
    <m/>
    <s v="x"/>
    <m/>
    <m/>
    <s v="x"/>
    <m/>
    <m/>
    <m/>
    <m/>
    <m/>
    <n v="5"/>
  </r>
  <r>
    <x v="26"/>
    <m/>
    <s v="x"/>
    <s v="x"/>
    <m/>
    <s v="x"/>
    <m/>
    <m/>
    <m/>
    <s v="x"/>
    <m/>
    <s v="x"/>
    <m/>
    <m/>
    <m/>
    <m/>
    <m/>
    <m/>
    <m/>
    <m/>
    <m/>
    <m/>
    <m/>
    <m/>
    <m/>
    <n v="5"/>
  </r>
  <r>
    <x v="27"/>
    <m/>
    <s v="x"/>
    <s v="x"/>
    <m/>
    <m/>
    <m/>
    <m/>
    <s v="x"/>
    <m/>
    <m/>
    <s v="x"/>
    <m/>
    <m/>
    <m/>
    <m/>
    <m/>
    <m/>
    <m/>
    <m/>
    <m/>
    <m/>
    <m/>
    <m/>
    <m/>
    <n v="4"/>
  </r>
  <r>
    <x v="28"/>
    <m/>
    <s v="x"/>
    <s v="x*"/>
    <m/>
    <s v="x"/>
    <m/>
    <m/>
    <m/>
    <s v="x"/>
    <m/>
    <s v="x"/>
    <m/>
    <m/>
    <m/>
    <m/>
    <m/>
    <m/>
    <m/>
    <m/>
    <m/>
    <m/>
    <m/>
    <m/>
    <m/>
    <n v="4"/>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s v="x"/>
    <s v="x"/>
    <s v="x"/>
    <s v="es; vi; cn; fr; ru"/>
    <s v="x"/>
    <s v="x"/>
    <s v="x"/>
    <m/>
    <s v="x"/>
    <s v="x"/>
    <m/>
    <s v="x"/>
    <m/>
    <m/>
    <m/>
    <m/>
    <m/>
    <m/>
    <m/>
    <m/>
    <s v="x"/>
    <m/>
    <n v="11"/>
  </r>
  <r>
    <x v="5"/>
    <m/>
    <s v="x"/>
    <m/>
    <s v="x"/>
    <s v="x"/>
    <m/>
    <s v="x"/>
    <s v="x"/>
    <m/>
    <s v="x"/>
    <m/>
    <s v="x"/>
    <m/>
    <m/>
    <m/>
    <m/>
    <m/>
    <m/>
    <s v="x"/>
    <s v="x"/>
    <m/>
    <s v="x"/>
    <s v="x"/>
    <m/>
    <n v="11"/>
  </r>
  <r>
    <x v="6"/>
    <m/>
    <s v="x"/>
    <m/>
    <s v="x"/>
    <s v="x"/>
    <s v="*es; hm; vi; cn; fr; ru"/>
    <s v="x"/>
    <s v="x"/>
    <s v="x"/>
    <s v="x"/>
    <s v="x"/>
    <s v="x"/>
    <m/>
    <m/>
    <m/>
    <m/>
    <m/>
    <m/>
    <s v="x"/>
    <m/>
    <m/>
    <m/>
    <s v="x"/>
    <m/>
    <n v="11"/>
  </r>
  <r>
    <x v="7"/>
    <m/>
    <s v="x"/>
    <m/>
    <m/>
    <s v="x"/>
    <m/>
    <s v="x"/>
    <s v="x"/>
    <s v="x"/>
    <s v="x"/>
    <s v="x"/>
    <s v="x"/>
    <m/>
    <s v="x"/>
    <m/>
    <m/>
    <m/>
    <m/>
    <s v="x"/>
    <s v="x"/>
    <m/>
    <m/>
    <m/>
    <m/>
    <n v="11"/>
  </r>
  <r>
    <x v="8"/>
    <m/>
    <s v="x"/>
    <m/>
    <m/>
    <s v="x"/>
    <m/>
    <s v="x"/>
    <s v="x"/>
    <s v="x"/>
    <s v="x"/>
    <m/>
    <s v="x"/>
    <m/>
    <m/>
    <m/>
    <m/>
    <m/>
    <s v="x"/>
    <s v="x"/>
    <m/>
    <m/>
    <s v="x"/>
    <s v="x"/>
    <m/>
    <n v="11"/>
  </r>
  <r>
    <x v="9"/>
    <m/>
    <s v="x"/>
    <s v="x"/>
    <s v="x"/>
    <s v="x"/>
    <s v="*es; hm; vi; cn; fr; ru"/>
    <s v="x"/>
    <s v="x"/>
    <s v="x"/>
    <m/>
    <m/>
    <s v="x"/>
    <m/>
    <s v="x"/>
    <m/>
    <m/>
    <m/>
    <m/>
    <m/>
    <m/>
    <m/>
    <m/>
    <s v="x"/>
    <m/>
    <n v="10"/>
  </r>
  <r>
    <x v="10"/>
    <m/>
    <s v="x"/>
    <s v="x"/>
    <s v="x"/>
    <s v="x"/>
    <s v="es; hm; vi; cn; fr; ru"/>
    <s v="x"/>
    <s v="x"/>
    <s v="x"/>
    <m/>
    <m/>
    <s v="x"/>
    <m/>
    <s v="x"/>
    <m/>
    <m/>
    <m/>
    <m/>
    <m/>
    <m/>
    <m/>
    <m/>
    <s v="x"/>
    <m/>
    <n v="10"/>
  </r>
  <r>
    <x v="11"/>
    <m/>
    <s v="x"/>
    <s v="x"/>
    <s v="x"/>
    <s v="x"/>
    <m/>
    <m/>
    <s v="x"/>
    <s v="x"/>
    <s v="x"/>
    <s v="x"/>
    <s v="x"/>
    <s v="x"/>
    <m/>
    <m/>
    <m/>
    <m/>
    <m/>
    <m/>
    <m/>
    <m/>
    <m/>
    <m/>
    <m/>
    <n v="10"/>
  </r>
  <r>
    <x v="12"/>
    <m/>
    <s v="x"/>
    <s v="x"/>
    <s v="x"/>
    <s v="x"/>
    <m/>
    <m/>
    <s v="x"/>
    <s v="x"/>
    <s v="x"/>
    <s v="x"/>
    <s v="x"/>
    <s v="x"/>
    <m/>
    <m/>
    <m/>
    <m/>
    <m/>
    <m/>
    <m/>
    <m/>
    <m/>
    <m/>
    <m/>
    <n v="10"/>
  </r>
  <r>
    <x v="13"/>
    <m/>
    <s v="x"/>
    <m/>
    <m/>
    <s v="x"/>
    <m/>
    <s v="x"/>
    <s v="x"/>
    <s v="x"/>
    <s v="x"/>
    <s v="x"/>
    <s v="x"/>
    <m/>
    <m/>
    <m/>
    <m/>
    <m/>
    <m/>
    <s v="x"/>
    <m/>
    <m/>
    <m/>
    <m/>
    <m/>
    <n v="9"/>
  </r>
  <r>
    <x v="14"/>
    <m/>
    <s v="x"/>
    <m/>
    <m/>
    <s v="x"/>
    <m/>
    <s v="x"/>
    <s v="x"/>
    <m/>
    <s v="x"/>
    <s v="x"/>
    <s v="x"/>
    <s v="x"/>
    <s v="x"/>
    <m/>
    <m/>
    <m/>
    <m/>
    <m/>
    <m/>
    <m/>
    <m/>
    <m/>
    <m/>
    <n v="9"/>
  </r>
  <r>
    <x v="15"/>
    <m/>
    <s v="x"/>
    <m/>
    <s v="x"/>
    <s v="x"/>
    <s v="es; cn; fr; ru"/>
    <s v="x"/>
    <s v="x"/>
    <m/>
    <s v="x"/>
    <s v="x"/>
    <s v="x"/>
    <m/>
    <m/>
    <m/>
    <m/>
    <m/>
    <m/>
    <s v="x"/>
    <m/>
    <m/>
    <m/>
    <m/>
    <m/>
    <n v="9"/>
  </r>
  <r>
    <x v="16"/>
    <m/>
    <s v="x"/>
    <m/>
    <m/>
    <s v="x"/>
    <s v="es; fr"/>
    <s v="x"/>
    <s v="x"/>
    <m/>
    <m/>
    <s v="x"/>
    <s v="x"/>
    <m/>
    <m/>
    <m/>
    <m/>
    <m/>
    <m/>
    <s v="x"/>
    <s v="x"/>
    <m/>
    <m/>
    <s v="x"/>
    <m/>
    <n v="9"/>
  </r>
  <r>
    <x v="17"/>
    <m/>
    <s v="x"/>
    <m/>
    <m/>
    <s v="x"/>
    <s v="*es; hm; vi; cn; fr; ru"/>
    <s v="x"/>
    <s v="x"/>
    <m/>
    <s v="x"/>
    <s v="x"/>
    <s v="x"/>
    <m/>
    <m/>
    <m/>
    <m/>
    <m/>
    <m/>
    <s v="x"/>
    <m/>
    <m/>
    <m/>
    <m/>
    <m/>
    <n v="8"/>
  </r>
  <r>
    <x v="18"/>
    <m/>
    <s v="x"/>
    <m/>
    <m/>
    <s v="x"/>
    <m/>
    <m/>
    <s v="x"/>
    <m/>
    <s v="x"/>
    <m/>
    <s v="x"/>
    <m/>
    <m/>
    <m/>
    <m/>
    <m/>
    <m/>
    <s v="x"/>
    <s v="x"/>
    <m/>
    <m/>
    <s v="x"/>
    <m/>
    <n v="8"/>
  </r>
  <r>
    <x v="19"/>
    <m/>
    <s v="x"/>
    <s v="x*"/>
    <m/>
    <s v="x"/>
    <s v="es; fr"/>
    <m/>
    <s v="x"/>
    <s v="x"/>
    <m/>
    <s v="x"/>
    <s v="x"/>
    <s v="x"/>
    <m/>
    <m/>
    <m/>
    <m/>
    <s v="x"/>
    <m/>
    <m/>
    <m/>
    <m/>
    <m/>
    <m/>
    <n v="8"/>
  </r>
  <r>
    <x v="20"/>
    <m/>
    <s v="x"/>
    <m/>
    <m/>
    <s v="x"/>
    <s v="*es; hm; vi; cn; fr; ru"/>
    <s v="x"/>
    <s v="x"/>
    <m/>
    <m/>
    <s v="x"/>
    <s v="x"/>
    <m/>
    <m/>
    <m/>
    <m/>
    <m/>
    <s v="x"/>
    <s v="x"/>
    <m/>
    <m/>
    <m/>
    <m/>
    <m/>
    <n v="8"/>
  </r>
  <r>
    <x v="13"/>
    <m/>
    <s v="x"/>
    <m/>
    <m/>
    <s v="x"/>
    <m/>
    <s v="x"/>
    <s v="x"/>
    <m/>
    <m/>
    <s v="x"/>
    <s v="x"/>
    <m/>
    <m/>
    <m/>
    <m/>
    <m/>
    <m/>
    <s v="x"/>
    <m/>
    <m/>
    <m/>
    <m/>
    <m/>
    <n v="7"/>
  </r>
  <r>
    <x v="21"/>
    <m/>
    <s v="x"/>
    <s v="x"/>
    <m/>
    <s v="x"/>
    <m/>
    <s v="x"/>
    <m/>
    <s v="x"/>
    <m/>
    <m/>
    <s v="x"/>
    <m/>
    <m/>
    <m/>
    <m/>
    <m/>
    <m/>
    <s v="x"/>
    <m/>
    <m/>
    <m/>
    <m/>
    <m/>
    <n v="7"/>
  </r>
  <r>
    <x v="22"/>
    <m/>
    <s v="x"/>
    <m/>
    <s v="x"/>
    <s v="x"/>
    <m/>
    <m/>
    <s v="x"/>
    <m/>
    <m/>
    <m/>
    <s v="x"/>
    <s v="x"/>
    <m/>
    <m/>
    <m/>
    <m/>
    <m/>
    <m/>
    <m/>
    <m/>
    <m/>
    <m/>
    <m/>
    <n v="6"/>
  </r>
  <r>
    <x v="23"/>
    <m/>
    <s v="x"/>
    <m/>
    <m/>
    <s v="x"/>
    <m/>
    <m/>
    <s v="x"/>
    <m/>
    <m/>
    <m/>
    <s v="x"/>
    <m/>
    <m/>
    <m/>
    <m/>
    <m/>
    <m/>
    <m/>
    <m/>
    <m/>
    <m/>
    <m/>
    <m/>
    <n v="4"/>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s v="x"/>
    <s v="x"/>
    <m/>
    <m/>
    <s v="x"/>
    <s v="x"/>
    <s v="x"/>
    <s v="x"/>
    <s v="x"/>
    <s v="x"/>
    <m/>
    <m/>
    <m/>
    <m/>
    <m/>
    <m/>
    <m/>
    <m/>
    <m/>
    <m/>
    <m/>
    <n v="10"/>
  </r>
  <r>
    <x v="3"/>
    <m/>
    <s v="x"/>
    <s v="x"/>
    <s v="x"/>
    <s v="x"/>
    <m/>
    <m/>
    <s v="x"/>
    <s v="x"/>
    <s v="x"/>
    <s v="x"/>
    <s v="x"/>
    <s v="x"/>
    <m/>
    <m/>
    <m/>
    <m/>
    <m/>
    <m/>
    <m/>
    <m/>
    <m/>
    <m/>
    <m/>
    <n v="10"/>
  </r>
  <r>
    <x v="4"/>
    <m/>
    <s v="x"/>
    <m/>
    <m/>
    <s v="x"/>
    <m/>
    <s v="x"/>
    <s v="x"/>
    <m/>
    <s v="x"/>
    <s v="x"/>
    <m/>
    <s v="x"/>
    <s v="x"/>
    <m/>
    <m/>
    <m/>
    <m/>
    <s v="x"/>
    <m/>
    <m/>
    <m/>
    <m/>
    <m/>
    <n v="9"/>
  </r>
  <r>
    <x v="5"/>
    <m/>
    <s v="x"/>
    <m/>
    <m/>
    <s v="x"/>
    <m/>
    <s v="x"/>
    <s v="x"/>
    <m/>
    <s v="x"/>
    <s v="x"/>
    <s v="x"/>
    <s v="x"/>
    <s v="x"/>
    <m/>
    <m/>
    <m/>
    <m/>
    <m/>
    <m/>
    <m/>
    <m/>
    <m/>
    <m/>
    <n v="9"/>
  </r>
  <r>
    <x v="6"/>
    <m/>
    <s v="x"/>
    <m/>
    <m/>
    <s v="x"/>
    <m/>
    <s v="x"/>
    <s v="x"/>
    <m/>
    <s v="x"/>
    <s v="x"/>
    <m/>
    <s v="x"/>
    <s v="x"/>
    <m/>
    <m/>
    <m/>
    <m/>
    <s v="x"/>
    <m/>
    <m/>
    <m/>
    <m/>
    <m/>
    <n v="9"/>
  </r>
  <r>
    <x v="7"/>
    <m/>
    <s v="x"/>
    <s v="x*"/>
    <m/>
    <s v="x"/>
    <s v="es; fr"/>
    <m/>
    <s v="x"/>
    <s v="x"/>
    <m/>
    <s v="x"/>
    <s v="x"/>
    <s v="x"/>
    <m/>
    <m/>
    <m/>
    <m/>
    <s v="x"/>
    <m/>
    <m/>
    <m/>
    <m/>
    <m/>
    <m/>
    <n v="8"/>
  </r>
  <r>
    <x v="8"/>
    <m/>
    <s v="x"/>
    <m/>
    <m/>
    <s v="x"/>
    <m/>
    <s v="x"/>
    <s v="x"/>
    <m/>
    <s v="x"/>
    <s v="x"/>
    <m/>
    <s v="x"/>
    <m/>
    <m/>
    <m/>
    <m/>
    <m/>
    <m/>
    <m/>
    <m/>
    <m/>
    <m/>
    <m/>
    <n v="7"/>
  </r>
  <r>
    <x v="9"/>
    <m/>
    <s v="x"/>
    <m/>
    <s v="x"/>
    <s v="x"/>
    <m/>
    <m/>
    <s v="x"/>
    <m/>
    <m/>
    <m/>
    <s v="x"/>
    <s v="x"/>
    <m/>
    <m/>
    <m/>
    <m/>
    <m/>
    <m/>
    <m/>
    <m/>
    <m/>
    <m/>
    <m/>
    <n v="6"/>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s v="x"/>
    <s v="x"/>
    <s v="es; vi; cn; fr; ru"/>
    <s v="x"/>
    <s v="x"/>
    <s v="x"/>
    <m/>
    <s v="x"/>
    <s v="x"/>
    <m/>
    <s v="x"/>
    <m/>
    <m/>
    <m/>
    <m/>
    <m/>
    <m/>
    <m/>
    <m/>
    <s v="x"/>
    <m/>
    <n v="11"/>
  </r>
  <r>
    <x v="3"/>
    <m/>
    <s v="x"/>
    <m/>
    <m/>
    <s v="x"/>
    <m/>
    <s v="x"/>
    <s v="x"/>
    <s v="x"/>
    <s v="x"/>
    <s v="x"/>
    <s v="x"/>
    <m/>
    <s v="x"/>
    <m/>
    <m/>
    <m/>
    <m/>
    <s v="x"/>
    <s v="x"/>
    <m/>
    <m/>
    <m/>
    <m/>
    <n v="11"/>
  </r>
  <r>
    <x v="4"/>
    <m/>
    <s v="x"/>
    <s v="x"/>
    <s v="x"/>
    <s v="x"/>
    <s v="*es; hm; vi; cn; fr; ru"/>
    <s v="x"/>
    <s v="x"/>
    <s v="x"/>
    <m/>
    <m/>
    <s v="x"/>
    <m/>
    <s v="x"/>
    <m/>
    <m/>
    <m/>
    <m/>
    <m/>
    <m/>
    <m/>
    <m/>
    <s v="x"/>
    <m/>
    <n v="10"/>
  </r>
  <r>
    <x v="5"/>
    <m/>
    <s v="x"/>
    <s v="x"/>
    <s v="x"/>
    <s v="x"/>
    <s v="es; hm; vi; cn; fr; ru"/>
    <s v="x"/>
    <s v="x"/>
    <s v="x"/>
    <m/>
    <m/>
    <s v="x"/>
    <m/>
    <s v="x"/>
    <m/>
    <m/>
    <m/>
    <m/>
    <m/>
    <m/>
    <m/>
    <m/>
    <s v="x"/>
    <m/>
    <n v="10"/>
  </r>
  <r>
    <x v="6"/>
    <m/>
    <s v="x"/>
    <m/>
    <m/>
    <s v="x"/>
    <m/>
    <s v="x"/>
    <s v="x"/>
    <m/>
    <s v="x"/>
    <s v="x"/>
    <m/>
    <s v="x"/>
    <s v="x"/>
    <m/>
    <m/>
    <m/>
    <m/>
    <s v="x"/>
    <m/>
    <m/>
    <m/>
    <m/>
    <m/>
    <n v="9"/>
  </r>
  <r>
    <x v="7"/>
    <m/>
    <s v="x"/>
    <m/>
    <m/>
    <s v="x"/>
    <m/>
    <s v="x"/>
    <s v="x"/>
    <m/>
    <s v="x"/>
    <s v="x"/>
    <s v="x"/>
    <s v="x"/>
    <s v="x"/>
    <m/>
    <m/>
    <m/>
    <m/>
    <m/>
    <m/>
    <m/>
    <m/>
    <m/>
    <m/>
    <n v="9"/>
  </r>
  <r>
    <x v="8"/>
    <m/>
    <s v="x"/>
    <m/>
    <m/>
    <s v="x"/>
    <m/>
    <s v="x"/>
    <s v="x"/>
    <m/>
    <s v="x"/>
    <s v="x"/>
    <m/>
    <s v="x"/>
    <s v="x"/>
    <m/>
    <m/>
    <m/>
    <m/>
    <s v="x"/>
    <m/>
    <m/>
    <m/>
    <m/>
    <m/>
    <n v="9"/>
  </r>
  <r>
    <x v="9"/>
    <m/>
    <s v="x"/>
    <s v="x"/>
    <s v="x"/>
    <s v="x"/>
    <s v="es; hm; vi; cn; fr; ru"/>
    <s v="x"/>
    <s v="x"/>
    <s v="x"/>
    <m/>
    <m/>
    <m/>
    <m/>
    <s v="x"/>
    <m/>
    <m/>
    <m/>
    <m/>
    <m/>
    <m/>
    <m/>
    <m/>
    <s v="x"/>
    <m/>
    <n v="9"/>
  </r>
  <r>
    <x v="10"/>
    <m/>
    <s v="x"/>
    <s v="x"/>
    <s v="x"/>
    <s v="x"/>
    <m/>
    <s v="x"/>
    <s v="x"/>
    <s v="x"/>
    <m/>
    <m/>
    <m/>
    <m/>
    <s v="x"/>
    <m/>
    <m/>
    <m/>
    <m/>
    <m/>
    <m/>
    <m/>
    <m/>
    <m/>
    <m/>
    <n v="8"/>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m/>
    <s v="x"/>
    <m/>
    <m/>
    <s v="x"/>
    <s v="x"/>
    <m/>
    <m/>
    <m/>
    <m/>
    <m/>
    <s v="x"/>
    <m/>
    <m/>
    <m/>
    <m/>
    <m/>
    <m/>
    <m/>
    <s v="x"/>
    <m/>
    <n v="7"/>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m/>
    <s v="x"/>
    <m/>
    <m/>
    <m/>
    <m/>
    <s v="x"/>
    <m/>
    <m/>
    <m/>
    <m/>
    <m/>
    <s v="x"/>
    <m/>
    <m/>
    <s v="x"/>
    <s v="x"/>
    <m/>
    <m/>
    <m/>
    <m/>
    <n v="6"/>
  </r>
  <r>
    <x v="4"/>
    <m/>
    <s v="x"/>
    <m/>
    <m/>
    <s v="x"/>
    <m/>
    <m/>
    <m/>
    <m/>
    <m/>
    <s v="x"/>
    <m/>
    <m/>
    <m/>
    <m/>
    <s v="x"/>
    <m/>
    <m/>
    <s v="x"/>
    <m/>
    <m/>
    <m/>
    <m/>
    <m/>
    <n v="5"/>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m/>
    <s v="x"/>
    <m/>
    <m/>
    <m/>
    <m/>
    <m/>
    <s v="x"/>
    <s v="x"/>
    <m/>
    <m/>
    <s v="x"/>
    <s v="x"/>
    <m/>
    <n v="11"/>
  </r>
  <r>
    <x v="3"/>
    <m/>
    <s v="x"/>
    <s v="x*"/>
    <m/>
    <s v="x"/>
    <s v="es; fr"/>
    <m/>
    <s v="x"/>
    <s v="x"/>
    <m/>
    <s v="x"/>
    <s v="x"/>
    <s v="x"/>
    <m/>
    <m/>
    <m/>
    <m/>
    <s v="x"/>
    <m/>
    <m/>
    <m/>
    <m/>
    <m/>
    <m/>
    <n v="8"/>
  </r>
  <r>
    <x v="4"/>
    <m/>
    <s v="x"/>
    <m/>
    <m/>
    <s v="x"/>
    <s v="*es; hm; vi; cn; fr; ru"/>
    <s v="x"/>
    <s v="x"/>
    <m/>
    <m/>
    <s v="x"/>
    <s v="x"/>
    <m/>
    <m/>
    <m/>
    <m/>
    <m/>
    <s v="x"/>
    <s v="x"/>
    <m/>
    <m/>
    <m/>
    <m/>
    <m/>
    <n v="8"/>
  </r>
  <r>
    <x v="5"/>
    <m/>
    <s v="x"/>
    <m/>
    <s v="x"/>
    <s v="x"/>
    <m/>
    <s v="x"/>
    <s v="x"/>
    <m/>
    <s v="x"/>
    <m/>
    <m/>
    <m/>
    <m/>
    <m/>
    <m/>
    <m/>
    <s v="x"/>
    <m/>
    <m/>
    <m/>
    <m/>
    <s v="x"/>
    <m/>
    <n v="8"/>
  </r>
  <r>
    <x v="6"/>
    <m/>
    <s v="x"/>
    <m/>
    <m/>
    <s v="x"/>
    <s v="es"/>
    <m/>
    <m/>
    <s v="x"/>
    <s v="x"/>
    <s v="x"/>
    <m/>
    <m/>
    <m/>
    <m/>
    <m/>
    <m/>
    <s v="x"/>
    <m/>
    <m/>
    <m/>
    <m/>
    <s v="x"/>
    <m/>
    <n v="7"/>
  </r>
  <r>
    <x v="7"/>
    <m/>
    <s v="x"/>
    <s v="x"/>
    <s v="x"/>
    <m/>
    <m/>
    <m/>
    <s v="x"/>
    <s v="x"/>
    <m/>
    <m/>
    <m/>
    <m/>
    <m/>
    <m/>
    <m/>
    <m/>
    <s v="x"/>
    <m/>
    <m/>
    <m/>
    <m/>
    <m/>
    <m/>
    <n v="6"/>
  </r>
  <r>
    <x v="8"/>
    <m/>
    <s v="x"/>
    <m/>
    <m/>
    <s v="x"/>
    <m/>
    <m/>
    <m/>
    <m/>
    <s v="x"/>
    <m/>
    <m/>
    <m/>
    <m/>
    <m/>
    <m/>
    <m/>
    <s v="x"/>
    <m/>
    <m/>
    <m/>
    <s v="x"/>
    <s v="x"/>
    <m/>
    <n v="6"/>
  </r>
  <r>
    <x v="9"/>
    <m/>
    <s v="x"/>
    <m/>
    <m/>
    <s v="x"/>
    <m/>
    <m/>
    <m/>
    <m/>
    <m/>
    <m/>
    <m/>
    <m/>
    <m/>
    <m/>
    <m/>
    <m/>
    <s v="x"/>
    <m/>
    <m/>
    <m/>
    <m/>
    <s v="x"/>
    <m/>
    <n v="4"/>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m/>
    <s v="x"/>
    <s v="x"/>
    <m/>
    <s v="x"/>
    <s v="x"/>
    <m/>
    <s v="x"/>
    <m/>
    <s v="x"/>
    <m/>
    <m/>
    <m/>
    <m/>
    <m/>
    <m/>
    <s v="x"/>
    <s v="x"/>
    <m/>
    <s v="x"/>
    <s v="x"/>
    <m/>
    <n v="11"/>
  </r>
  <r>
    <x v="5"/>
    <m/>
    <s v="x"/>
    <m/>
    <m/>
    <s v="x"/>
    <m/>
    <s v="x"/>
    <s v="x"/>
    <s v="x"/>
    <s v="x"/>
    <s v="x"/>
    <s v="x"/>
    <m/>
    <s v="x"/>
    <m/>
    <m/>
    <m/>
    <m/>
    <s v="x"/>
    <s v="x"/>
    <m/>
    <m/>
    <m/>
    <m/>
    <n v="11"/>
  </r>
  <r>
    <x v="6"/>
    <m/>
    <s v="x"/>
    <m/>
    <m/>
    <s v="x"/>
    <s v="es; fr"/>
    <s v="x"/>
    <s v="x"/>
    <m/>
    <m/>
    <s v="x"/>
    <s v="x"/>
    <m/>
    <m/>
    <m/>
    <m/>
    <m/>
    <m/>
    <s v="x"/>
    <s v="x"/>
    <m/>
    <m/>
    <s v="x"/>
    <m/>
    <n v="9"/>
  </r>
  <r>
    <x v="7"/>
    <m/>
    <s v="x"/>
    <s v="x"/>
    <m/>
    <m/>
    <m/>
    <s v="x"/>
    <m/>
    <s v="x"/>
    <s v="x"/>
    <m/>
    <m/>
    <m/>
    <m/>
    <m/>
    <m/>
    <m/>
    <m/>
    <m/>
    <s v="x"/>
    <s v="x"/>
    <m/>
    <s v="x"/>
    <m/>
    <n v="8"/>
  </r>
  <r>
    <x v="8"/>
    <m/>
    <s v="x"/>
    <m/>
    <m/>
    <s v="x"/>
    <m/>
    <m/>
    <s v="x"/>
    <m/>
    <s v="x"/>
    <m/>
    <s v="x"/>
    <m/>
    <m/>
    <m/>
    <m/>
    <m/>
    <m/>
    <s v="x"/>
    <s v="x"/>
    <m/>
    <m/>
    <s v="x"/>
    <m/>
    <n v="8"/>
  </r>
  <r>
    <x v="9"/>
    <m/>
    <s v="x"/>
    <m/>
    <m/>
    <s v="x"/>
    <m/>
    <m/>
    <m/>
    <m/>
    <s v="x"/>
    <m/>
    <m/>
    <m/>
    <m/>
    <m/>
    <m/>
    <m/>
    <m/>
    <s v="x"/>
    <s v="x"/>
    <s v="x"/>
    <m/>
    <s v="x"/>
    <m/>
    <n v="7"/>
  </r>
  <r>
    <x v="10"/>
    <m/>
    <s v="x"/>
    <m/>
    <m/>
    <s v="x"/>
    <m/>
    <m/>
    <m/>
    <m/>
    <s v="x"/>
    <m/>
    <m/>
    <m/>
    <m/>
    <m/>
    <m/>
    <m/>
    <m/>
    <s v="x"/>
    <s v="x"/>
    <m/>
    <s v="x"/>
    <s v="x"/>
    <m/>
    <n v="7"/>
  </r>
  <r>
    <x v="11"/>
    <m/>
    <s v="x"/>
    <m/>
    <m/>
    <s v="x"/>
    <m/>
    <m/>
    <m/>
    <m/>
    <s v="x"/>
    <m/>
    <m/>
    <m/>
    <m/>
    <m/>
    <s v="x"/>
    <m/>
    <m/>
    <s v="x"/>
    <s v="x"/>
    <m/>
    <m/>
    <m/>
    <m/>
    <n v="6"/>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m/>
    <m/>
    <m/>
    <s v="x"/>
    <m/>
    <s v="x"/>
    <s v="x"/>
    <m/>
    <m/>
    <m/>
    <m/>
    <m/>
    <m/>
    <m/>
    <m/>
    <m/>
    <s v="x"/>
    <s v="x"/>
    <m/>
    <s v="x"/>
    <m/>
    <n v="8"/>
  </r>
  <r>
    <x v="3"/>
    <m/>
    <s v="x"/>
    <m/>
    <m/>
    <s v="x"/>
    <m/>
    <m/>
    <m/>
    <m/>
    <s v="x"/>
    <m/>
    <m/>
    <m/>
    <m/>
    <m/>
    <m/>
    <m/>
    <m/>
    <s v="x"/>
    <s v="x"/>
    <s v="x"/>
    <m/>
    <s v="x"/>
    <m/>
    <n v="7"/>
  </r>
  <r>
    <x v="4"/>
    <m/>
    <s v="x"/>
    <m/>
    <m/>
    <s v="x"/>
    <m/>
    <s v="x"/>
    <m/>
    <m/>
    <s v="x"/>
    <m/>
    <m/>
    <m/>
    <m/>
    <m/>
    <m/>
    <m/>
    <m/>
    <m/>
    <m/>
    <s v="x"/>
    <s v="x"/>
    <m/>
    <m/>
    <n v="6"/>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s v="x"/>
    <s v="x"/>
    <m/>
    <s v="x"/>
    <s v="x"/>
    <m/>
    <s v="x"/>
    <m/>
    <s v="x"/>
    <m/>
    <m/>
    <m/>
    <m/>
    <m/>
    <m/>
    <s v="x"/>
    <s v="x"/>
    <m/>
    <s v="x"/>
    <s v="x"/>
    <m/>
    <n v="11"/>
  </r>
  <r>
    <x v="3"/>
    <m/>
    <s v="x"/>
    <m/>
    <m/>
    <s v="x"/>
    <m/>
    <s v="x"/>
    <s v="x"/>
    <s v="x"/>
    <s v="x"/>
    <m/>
    <s v="x"/>
    <m/>
    <m/>
    <m/>
    <m/>
    <m/>
    <s v="x"/>
    <s v="x"/>
    <m/>
    <m/>
    <s v="x"/>
    <s v="x"/>
    <m/>
    <n v="11"/>
  </r>
  <r>
    <x v="4"/>
    <m/>
    <s v="x"/>
    <m/>
    <m/>
    <s v="x"/>
    <s v="es; fr"/>
    <s v="x"/>
    <s v="x"/>
    <s v="x"/>
    <s v="x"/>
    <s v="x"/>
    <m/>
    <m/>
    <m/>
    <m/>
    <m/>
    <m/>
    <m/>
    <m/>
    <m/>
    <m/>
    <s v="x"/>
    <m/>
    <m/>
    <n v="8"/>
  </r>
  <r>
    <x v="5"/>
    <m/>
    <s v="x"/>
    <m/>
    <m/>
    <s v="x"/>
    <m/>
    <m/>
    <m/>
    <m/>
    <s v="x"/>
    <m/>
    <m/>
    <m/>
    <m/>
    <m/>
    <m/>
    <m/>
    <m/>
    <s v="x"/>
    <s v="x"/>
    <m/>
    <s v="x"/>
    <s v="x"/>
    <m/>
    <n v="7"/>
  </r>
  <r>
    <x v="6"/>
    <m/>
    <s v="x"/>
    <m/>
    <m/>
    <s v="x"/>
    <m/>
    <s v="x"/>
    <m/>
    <m/>
    <s v="x"/>
    <m/>
    <m/>
    <m/>
    <m/>
    <m/>
    <m/>
    <m/>
    <m/>
    <m/>
    <m/>
    <s v="x"/>
    <s v="x"/>
    <m/>
    <m/>
    <n v="6"/>
  </r>
  <r>
    <x v="7"/>
    <m/>
    <s v="x"/>
    <m/>
    <m/>
    <s v="x"/>
    <m/>
    <m/>
    <m/>
    <m/>
    <s v="x"/>
    <m/>
    <m/>
    <m/>
    <m/>
    <m/>
    <m/>
    <m/>
    <s v="x"/>
    <m/>
    <m/>
    <m/>
    <s v="x"/>
    <s v="x"/>
    <m/>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s v="x"/>
    <s v="x"/>
    <s v="es; vi; cn; fr; ru"/>
    <s v="x"/>
    <s v="x"/>
    <s v="x"/>
    <m/>
    <s v="x"/>
    <s v="x"/>
    <m/>
    <s v="x"/>
    <m/>
    <m/>
    <m/>
    <m/>
    <m/>
    <m/>
    <m/>
    <m/>
    <s v="x"/>
    <m/>
    <n v="11"/>
  </r>
  <r>
    <x v="3"/>
    <m/>
    <s v="x"/>
    <s v="x"/>
    <s v="x"/>
    <s v="x"/>
    <m/>
    <m/>
    <s v="x"/>
    <s v="x"/>
    <s v="x"/>
    <s v="x"/>
    <s v="x"/>
    <s v="x"/>
    <m/>
    <m/>
    <m/>
    <m/>
    <m/>
    <m/>
    <m/>
    <m/>
    <m/>
    <m/>
    <m/>
    <n v="10"/>
  </r>
  <r>
    <x v="4"/>
    <m/>
    <s v="x"/>
    <s v="x"/>
    <s v="x"/>
    <s v="x"/>
    <m/>
    <m/>
    <s v="x"/>
    <s v="x"/>
    <s v="x"/>
    <s v="x"/>
    <s v="x"/>
    <s v="x"/>
    <m/>
    <m/>
    <m/>
    <m/>
    <m/>
    <m/>
    <m/>
    <m/>
    <m/>
    <m/>
    <m/>
    <n v="10"/>
  </r>
  <r>
    <x v="5"/>
    <m/>
    <s v="x"/>
    <s v="x"/>
    <s v="x"/>
    <s v="x"/>
    <s v="*es; hm; vi; cn; fr; ru"/>
    <s v="x"/>
    <s v="x"/>
    <s v="x"/>
    <m/>
    <m/>
    <s v="x"/>
    <m/>
    <s v="x"/>
    <m/>
    <m/>
    <m/>
    <m/>
    <m/>
    <m/>
    <m/>
    <m/>
    <s v="x"/>
    <m/>
    <n v="10"/>
  </r>
  <r>
    <x v="6"/>
    <m/>
    <s v="x"/>
    <s v="x"/>
    <s v="x"/>
    <s v="x"/>
    <s v="es; hm; vi; cn; fr; ru"/>
    <s v="x"/>
    <s v="x"/>
    <s v="x"/>
    <m/>
    <m/>
    <s v="x"/>
    <m/>
    <s v="x"/>
    <m/>
    <m/>
    <m/>
    <m/>
    <m/>
    <m/>
    <m/>
    <m/>
    <s v="x"/>
    <m/>
    <n v="10"/>
  </r>
  <r>
    <x v="7"/>
    <m/>
    <s v="x"/>
    <s v="x"/>
    <s v="x"/>
    <s v="x"/>
    <s v="es; hm; vi; cn; fr; ru"/>
    <s v="x"/>
    <s v="x"/>
    <s v="x"/>
    <m/>
    <m/>
    <m/>
    <m/>
    <s v="x"/>
    <m/>
    <m/>
    <m/>
    <m/>
    <m/>
    <m/>
    <m/>
    <m/>
    <s v="x"/>
    <m/>
    <n v="9"/>
  </r>
  <r>
    <x v="8"/>
    <m/>
    <s v="x"/>
    <s v="x"/>
    <s v="x"/>
    <s v="x"/>
    <m/>
    <s v="x"/>
    <s v="x"/>
    <s v="x"/>
    <m/>
    <m/>
    <m/>
    <m/>
    <s v="x"/>
    <m/>
    <m/>
    <m/>
    <m/>
    <m/>
    <m/>
    <m/>
    <m/>
    <m/>
    <m/>
    <n v="8"/>
  </r>
  <r>
    <x v="9"/>
    <m/>
    <s v="x"/>
    <s v="x*"/>
    <m/>
    <s v="x"/>
    <s v="es; fr"/>
    <m/>
    <s v="x"/>
    <s v="x"/>
    <m/>
    <s v="x"/>
    <s v="x"/>
    <s v="x"/>
    <m/>
    <m/>
    <m/>
    <m/>
    <s v="x"/>
    <m/>
    <m/>
    <m/>
    <m/>
    <m/>
    <m/>
    <n v="8"/>
  </r>
  <r>
    <x v="10"/>
    <m/>
    <s v="x"/>
    <s v="x*"/>
    <m/>
    <s v="x"/>
    <m/>
    <s v="x"/>
    <s v="x"/>
    <s v="x"/>
    <s v="x"/>
    <s v="x"/>
    <m/>
    <m/>
    <m/>
    <m/>
    <m/>
    <m/>
    <m/>
    <s v="x"/>
    <m/>
    <m/>
    <m/>
    <m/>
    <m/>
    <n v="8"/>
  </r>
  <r>
    <x v="11"/>
    <m/>
    <s v="x"/>
    <s v="x"/>
    <m/>
    <s v="x"/>
    <m/>
    <s v="x"/>
    <s v="x"/>
    <s v="x"/>
    <m/>
    <s v="x"/>
    <m/>
    <m/>
    <m/>
    <m/>
    <m/>
    <m/>
    <m/>
    <m/>
    <m/>
    <m/>
    <m/>
    <m/>
    <m/>
    <n v="7"/>
  </r>
  <r>
    <x v="12"/>
    <m/>
    <s v="x"/>
    <s v="x"/>
    <m/>
    <s v="x"/>
    <m/>
    <m/>
    <s v="x"/>
    <s v="x"/>
    <m/>
    <m/>
    <m/>
    <m/>
    <m/>
    <s v="x"/>
    <m/>
    <m/>
    <m/>
    <m/>
    <m/>
    <m/>
    <m/>
    <s v="x"/>
    <m/>
    <n v="7"/>
  </r>
  <r>
    <x v="13"/>
    <m/>
    <s v="x"/>
    <s v="x"/>
    <s v="x"/>
    <s v="x"/>
    <m/>
    <m/>
    <s v="x"/>
    <s v="x"/>
    <m/>
    <m/>
    <m/>
    <m/>
    <m/>
    <m/>
    <m/>
    <m/>
    <m/>
    <s v="x"/>
    <m/>
    <m/>
    <m/>
    <m/>
    <m/>
    <n v="7"/>
  </r>
  <r>
    <x v="14"/>
    <m/>
    <s v="x"/>
    <s v="x"/>
    <m/>
    <s v="x"/>
    <m/>
    <s v="x"/>
    <m/>
    <s v="x"/>
    <m/>
    <m/>
    <s v="x"/>
    <m/>
    <m/>
    <m/>
    <m/>
    <m/>
    <m/>
    <s v="x"/>
    <m/>
    <m/>
    <m/>
    <m/>
    <m/>
    <n v="7"/>
  </r>
  <r>
    <x v="15"/>
    <m/>
    <s v="x"/>
    <s v="x*"/>
    <m/>
    <s v="x"/>
    <m/>
    <m/>
    <s v="x"/>
    <s v="x"/>
    <s v="x"/>
    <s v="x"/>
    <m/>
    <m/>
    <m/>
    <m/>
    <m/>
    <m/>
    <m/>
    <m/>
    <m/>
    <m/>
    <m/>
    <m/>
    <m/>
    <n v="6"/>
  </r>
  <r>
    <x v="16"/>
    <m/>
    <s v="x"/>
    <s v="x"/>
    <m/>
    <m/>
    <m/>
    <s v="x"/>
    <m/>
    <s v="x"/>
    <s v="x"/>
    <m/>
    <m/>
    <m/>
    <m/>
    <m/>
    <m/>
    <m/>
    <m/>
    <m/>
    <m/>
    <m/>
    <m/>
    <s v="x"/>
    <m/>
    <n v="6"/>
  </r>
  <r>
    <x v="17"/>
    <m/>
    <s v="x"/>
    <s v="x"/>
    <s v="x"/>
    <s v="x"/>
    <m/>
    <s v="x"/>
    <m/>
    <m/>
    <m/>
    <m/>
    <m/>
    <m/>
    <m/>
    <m/>
    <m/>
    <m/>
    <m/>
    <s v="x"/>
    <m/>
    <m/>
    <m/>
    <m/>
    <m/>
    <n v="6"/>
  </r>
  <r>
    <x v="18"/>
    <m/>
    <s v="x"/>
    <s v="x"/>
    <s v="x"/>
    <m/>
    <m/>
    <m/>
    <s v="x"/>
    <s v="x"/>
    <m/>
    <m/>
    <m/>
    <m/>
    <m/>
    <m/>
    <m/>
    <m/>
    <s v="x"/>
    <m/>
    <m/>
    <m/>
    <m/>
    <m/>
    <m/>
    <n v="6"/>
  </r>
  <r>
    <x v="19"/>
    <m/>
    <s v="x"/>
    <s v="x"/>
    <m/>
    <s v="x"/>
    <m/>
    <m/>
    <m/>
    <s v="x"/>
    <m/>
    <s v="x"/>
    <m/>
    <m/>
    <m/>
    <m/>
    <m/>
    <m/>
    <m/>
    <m/>
    <m/>
    <m/>
    <m/>
    <m/>
    <m/>
    <n v="5"/>
  </r>
  <r>
    <x v="20"/>
    <m/>
    <s v="x"/>
    <s v="x*"/>
    <m/>
    <s v="x"/>
    <m/>
    <s v="x"/>
    <s v="x"/>
    <m/>
    <m/>
    <m/>
    <m/>
    <m/>
    <m/>
    <m/>
    <m/>
    <m/>
    <m/>
    <m/>
    <m/>
    <m/>
    <m/>
    <m/>
    <m/>
    <n v="4"/>
  </r>
  <r>
    <x v="21"/>
    <m/>
    <s v="x"/>
    <s v="x"/>
    <m/>
    <m/>
    <m/>
    <m/>
    <s v="x"/>
    <m/>
    <m/>
    <s v="x"/>
    <m/>
    <m/>
    <m/>
    <m/>
    <m/>
    <m/>
    <m/>
    <m/>
    <m/>
    <m/>
    <m/>
    <m/>
    <m/>
    <n v="4"/>
  </r>
  <r>
    <x v="22"/>
    <m/>
    <s v="x"/>
    <s v="x*"/>
    <m/>
    <s v="x"/>
    <m/>
    <m/>
    <m/>
    <s v="x"/>
    <m/>
    <s v="x"/>
    <m/>
    <m/>
    <m/>
    <m/>
    <m/>
    <m/>
    <m/>
    <m/>
    <m/>
    <m/>
    <m/>
    <m/>
    <m/>
    <n v="4"/>
  </r>
  <r>
    <x v="23"/>
    <m/>
    <s v="x"/>
    <s v="x"/>
    <m/>
    <s v="x"/>
    <m/>
    <m/>
    <m/>
    <m/>
    <m/>
    <m/>
    <m/>
    <m/>
    <m/>
    <m/>
    <m/>
    <m/>
    <m/>
    <s v="x"/>
    <m/>
    <m/>
    <m/>
    <m/>
    <m/>
    <n v="4"/>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s v="x"/>
    <s v="x"/>
    <s v="x"/>
    <s v="es; vi; cn; fr; ru"/>
    <s v="x"/>
    <s v="x"/>
    <s v="x"/>
    <m/>
    <s v="x"/>
    <s v="x"/>
    <m/>
    <s v="x"/>
    <m/>
    <m/>
    <m/>
    <m/>
    <m/>
    <m/>
    <m/>
    <m/>
    <s v="x"/>
    <m/>
    <n v="11"/>
  </r>
  <r>
    <x v="5"/>
    <m/>
    <s v="x"/>
    <m/>
    <s v="x"/>
    <s v="x"/>
    <m/>
    <s v="x"/>
    <s v="x"/>
    <m/>
    <s v="x"/>
    <m/>
    <s v="x"/>
    <m/>
    <m/>
    <m/>
    <m/>
    <m/>
    <m/>
    <s v="x"/>
    <s v="x"/>
    <m/>
    <s v="x"/>
    <s v="x"/>
    <m/>
    <n v="11"/>
  </r>
  <r>
    <x v="6"/>
    <m/>
    <s v="x"/>
    <m/>
    <s v="x"/>
    <s v="x"/>
    <s v="*es; hm; vi; cn; fr; ru"/>
    <s v="x"/>
    <s v="x"/>
    <s v="x"/>
    <s v="x"/>
    <s v="x"/>
    <s v="x"/>
    <m/>
    <m/>
    <m/>
    <m/>
    <m/>
    <m/>
    <s v="x"/>
    <m/>
    <m/>
    <m/>
    <s v="x"/>
    <m/>
    <n v="11"/>
  </r>
  <r>
    <x v="7"/>
    <m/>
    <s v="x"/>
    <m/>
    <m/>
    <s v="x"/>
    <m/>
    <s v="x"/>
    <s v="x"/>
    <s v="x"/>
    <s v="x"/>
    <m/>
    <s v="x"/>
    <m/>
    <m/>
    <m/>
    <m/>
    <m/>
    <s v="x"/>
    <s v="x"/>
    <m/>
    <m/>
    <s v="x"/>
    <s v="x"/>
    <m/>
    <n v="11"/>
  </r>
  <r>
    <x v="8"/>
    <m/>
    <s v="x"/>
    <s v="x"/>
    <s v="x"/>
    <s v="x"/>
    <s v="*es; hm; vi; cn; fr; ru"/>
    <s v="x"/>
    <s v="x"/>
    <s v="x"/>
    <m/>
    <m/>
    <s v="x"/>
    <m/>
    <s v="x"/>
    <m/>
    <m/>
    <m/>
    <m/>
    <m/>
    <m/>
    <m/>
    <m/>
    <s v="x"/>
    <m/>
    <n v="10"/>
  </r>
  <r>
    <x v="9"/>
    <m/>
    <s v="x"/>
    <s v="x"/>
    <s v="x"/>
    <s v="x"/>
    <s v="es; hm; vi; cn; fr; ru"/>
    <s v="x"/>
    <s v="x"/>
    <s v="x"/>
    <m/>
    <m/>
    <s v="x"/>
    <m/>
    <s v="x"/>
    <m/>
    <m/>
    <m/>
    <m/>
    <m/>
    <m/>
    <m/>
    <m/>
    <s v="x"/>
    <m/>
    <n v="10"/>
  </r>
  <r>
    <x v="10"/>
    <m/>
    <s v="x"/>
    <m/>
    <m/>
    <s v="x"/>
    <s v="es; fr"/>
    <s v="x"/>
    <s v="x"/>
    <m/>
    <m/>
    <s v="x"/>
    <s v="x"/>
    <m/>
    <m/>
    <m/>
    <m/>
    <m/>
    <m/>
    <s v="x"/>
    <s v="x"/>
    <m/>
    <m/>
    <s v="x"/>
    <m/>
    <n v="9"/>
  </r>
  <r>
    <x v="11"/>
    <m/>
    <s v="x"/>
    <s v="x"/>
    <s v="x"/>
    <s v="x"/>
    <s v="es; hm; vi; cn; fr; ru"/>
    <s v="x"/>
    <s v="x"/>
    <s v="x"/>
    <m/>
    <m/>
    <m/>
    <m/>
    <s v="x"/>
    <m/>
    <m/>
    <m/>
    <m/>
    <m/>
    <m/>
    <m/>
    <m/>
    <s v="x"/>
    <m/>
    <n v="9"/>
  </r>
  <r>
    <x v="12"/>
    <m/>
    <s v="x"/>
    <s v="x"/>
    <m/>
    <m/>
    <m/>
    <s v="x"/>
    <m/>
    <s v="x"/>
    <s v="x"/>
    <m/>
    <m/>
    <m/>
    <m/>
    <m/>
    <m/>
    <m/>
    <m/>
    <m/>
    <s v="x"/>
    <s v="x"/>
    <m/>
    <s v="x"/>
    <m/>
    <n v="8"/>
  </r>
  <r>
    <x v="13"/>
    <m/>
    <s v="x"/>
    <m/>
    <m/>
    <s v="x"/>
    <m/>
    <m/>
    <s v="x"/>
    <m/>
    <s v="x"/>
    <m/>
    <s v="x"/>
    <m/>
    <m/>
    <m/>
    <m/>
    <m/>
    <m/>
    <s v="x"/>
    <s v="x"/>
    <m/>
    <m/>
    <s v="x"/>
    <m/>
    <n v="8"/>
  </r>
  <r>
    <x v="14"/>
    <m/>
    <s v="x"/>
    <m/>
    <s v="x"/>
    <s v="x"/>
    <m/>
    <s v="x"/>
    <s v="x"/>
    <m/>
    <s v="x"/>
    <m/>
    <m/>
    <m/>
    <m/>
    <m/>
    <m/>
    <m/>
    <s v="x"/>
    <m/>
    <m/>
    <m/>
    <m/>
    <s v="x"/>
    <m/>
    <n v="8"/>
  </r>
  <r>
    <x v="15"/>
    <m/>
    <s v="x"/>
    <s v="x"/>
    <m/>
    <s v="x"/>
    <m/>
    <m/>
    <s v="x"/>
    <s v="x"/>
    <m/>
    <m/>
    <m/>
    <m/>
    <m/>
    <s v="x"/>
    <m/>
    <m/>
    <m/>
    <m/>
    <m/>
    <m/>
    <m/>
    <s v="x"/>
    <m/>
    <n v="7"/>
  </r>
  <r>
    <x v="16"/>
    <m/>
    <s v="x"/>
    <m/>
    <m/>
    <s v="x"/>
    <m/>
    <m/>
    <m/>
    <m/>
    <s v="x"/>
    <m/>
    <m/>
    <m/>
    <m/>
    <m/>
    <m/>
    <m/>
    <m/>
    <s v="x"/>
    <s v="x"/>
    <s v="x"/>
    <m/>
    <s v="x"/>
    <m/>
    <n v="7"/>
  </r>
  <r>
    <x v="17"/>
    <m/>
    <s v="x"/>
    <m/>
    <m/>
    <s v="x"/>
    <m/>
    <m/>
    <m/>
    <m/>
    <s v="x"/>
    <m/>
    <m/>
    <m/>
    <m/>
    <m/>
    <m/>
    <m/>
    <m/>
    <s v="x"/>
    <s v="x"/>
    <m/>
    <s v="x"/>
    <s v="x"/>
    <m/>
    <n v="7"/>
  </r>
  <r>
    <x v="18"/>
    <m/>
    <s v="x"/>
    <m/>
    <m/>
    <s v="x"/>
    <s v="es"/>
    <m/>
    <m/>
    <s v="x"/>
    <s v="x"/>
    <s v="x"/>
    <m/>
    <m/>
    <m/>
    <m/>
    <m/>
    <m/>
    <s v="x"/>
    <m/>
    <m/>
    <m/>
    <m/>
    <s v="x"/>
    <m/>
    <n v="7"/>
  </r>
  <r>
    <x v="19"/>
    <m/>
    <s v="x"/>
    <m/>
    <m/>
    <s v="x"/>
    <m/>
    <m/>
    <m/>
    <m/>
    <s v="x"/>
    <m/>
    <m/>
    <m/>
    <m/>
    <m/>
    <m/>
    <m/>
    <s v="x"/>
    <m/>
    <m/>
    <m/>
    <s v="x"/>
    <s v="x"/>
    <m/>
    <n v="6"/>
  </r>
  <r>
    <x v="20"/>
    <m/>
    <s v="x"/>
    <m/>
    <s v="x"/>
    <s v="x"/>
    <m/>
    <s v="x"/>
    <s v="x"/>
    <m/>
    <m/>
    <m/>
    <m/>
    <m/>
    <m/>
    <m/>
    <m/>
    <m/>
    <m/>
    <m/>
    <m/>
    <m/>
    <m/>
    <s v="x"/>
    <m/>
    <n v="6"/>
  </r>
  <r>
    <x v="21"/>
    <m/>
    <s v="x"/>
    <m/>
    <m/>
    <s v="x"/>
    <m/>
    <m/>
    <m/>
    <m/>
    <m/>
    <m/>
    <m/>
    <m/>
    <m/>
    <m/>
    <m/>
    <m/>
    <s v="x"/>
    <m/>
    <m/>
    <m/>
    <m/>
    <s v="x"/>
    <m/>
    <n v="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s v="x"/>
    <s v="x"/>
    <m/>
    <s v="x"/>
    <s v="x"/>
    <s v="x"/>
    <s v="x"/>
    <s v="x"/>
    <s v="x"/>
    <m/>
    <m/>
    <m/>
    <m/>
    <m/>
    <m/>
    <s v="x"/>
    <s v="x"/>
    <m/>
    <m/>
    <s v="x"/>
    <m/>
    <n v="12"/>
  </r>
  <r>
    <x v="3"/>
    <m/>
    <s v="x"/>
    <s v="x"/>
    <s v="x"/>
    <s v="x"/>
    <s v="es; vi; cn; fr; ru"/>
    <s v="x"/>
    <s v="x"/>
    <s v="x"/>
    <m/>
    <s v="x"/>
    <s v="x"/>
    <m/>
    <s v="x"/>
    <m/>
    <m/>
    <m/>
    <m/>
    <m/>
    <m/>
    <m/>
    <m/>
    <s v="x"/>
    <m/>
    <n v="11"/>
  </r>
  <r>
    <x v="4"/>
    <m/>
    <s v="x"/>
    <m/>
    <s v="x"/>
    <s v="x"/>
    <m/>
    <s v="x"/>
    <s v="x"/>
    <m/>
    <s v="x"/>
    <m/>
    <s v="x"/>
    <m/>
    <m/>
    <m/>
    <m/>
    <m/>
    <m/>
    <s v="x"/>
    <s v="x"/>
    <m/>
    <s v="x"/>
    <s v="x"/>
    <m/>
    <n v="11"/>
  </r>
  <r>
    <x v="5"/>
    <m/>
    <s v="x"/>
    <m/>
    <s v="x"/>
    <s v="x"/>
    <s v="*es; hm; vi; cn; fr; ru"/>
    <s v="x"/>
    <s v="x"/>
    <s v="x"/>
    <s v="x"/>
    <s v="x"/>
    <s v="x"/>
    <m/>
    <m/>
    <m/>
    <m/>
    <m/>
    <m/>
    <s v="x"/>
    <m/>
    <m/>
    <m/>
    <s v="x"/>
    <m/>
    <n v="11"/>
  </r>
  <r>
    <x v="6"/>
    <m/>
    <s v="x"/>
    <s v="x"/>
    <s v="x"/>
    <s v="x"/>
    <s v="*es; hm; vi; cn; fr; ru"/>
    <s v="x"/>
    <s v="x"/>
    <s v="x"/>
    <m/>
    <m/>
    <s v="x"/>
    <m/>
    <s v="x"/>
    <m/>
    <m/>
    <m/>
    <m/>
    <m/>
    <m/>
    <m/>
    <m/>
    <s v="x"/>
    <m/>
    <n v="10"/>
  </r>
  <r>
    <x v="7"/>
    <m/>
    <s v="x"/>
    <s v="x"/>
    <s v="x"/>
    <s v="x"/>
    <s v="es; hm; vi; cn; fr; ru"/>
    <s v="x"/>
    <s v="x"/>
    <s v="x"/>
    <m/>
    <m/>
    <s v="x"/>
    <m/>
    <s v="x"/>
    <m/>
    <m/>
    <m/>
    <m/>
    <m/>
    <m/>
    <m/>
    <m/>
    <s v="x"/>
    <m/>
    <n v="10"/>
  </r>
  <r>
    <x v="8"/>
    <m/>
    <s v="x"/>
    <s v="x"/>
    <s v="x"/>
    <s v="x"/>
    <m/>
    <m/>
    <s v="x"/>
    <s v="x"/>
    <s v="x"/>
    <s v="x"/>
    <s v="x"/>
    <s v="x"/>
    <m/>
    <m/>
    <m/>
    <m/>
    <m/>
    <m/>
    <m/>
    <m/>
    <m/>
    <m/>
    <m/>
    <n v="10"/>
  </r>
  <r>
    <x v="9"/>
    <m/>
    <s v="x"/>
    <s v="x"/>
    <s v="x"/>
    <s v="x"/>
    <m/>
    <m/>
    <s v="x"/>
    <s v="x"/>
    <s v="x"/>
    <s v="x"/>
    <s v="x"/>
    <s v="x"/>
    <m/>
    <m/>
    <m/>
    <m/>
    <m/>
    <m/>
    <m/>
    <m/>
    <m/>
    <m/>
    <m/>
    <n v="10"/>
  </r>
  <r>
    <x v="10"/>
    <m/>
    <s v="x"/>
    <m/>
    <s v="x"/>
    <s v="x"/>
    <s v="es; cn; fr; ru"/>
    <s v="x"/>
    <s v="x"/>
    <m/>
    <s v="x"/>
    <s v="x"/>
    <s v="x"/>
    <m/>
    <m/>
    <m/>
    <m/>
    <m/>
    <m/>
    <s v="x"/>
    <m/>
    <m/>
    <m/>
    <m/>
    <m/>
    <n v="9"/>
  </r>
  <r>
    <x v="11"/>
    <m/>
    <s v="x"/>
    <s v="x"/>
    <s v="x"/>
    <s v="x"/>
    <s v="es; hm; vi; cn; fr; ru"/>
    <s v="x"/>
    <s v="x"/>
    <s v="x"/>
    <m/>
    <m/>
    <m/>
    <m/>
    <s v="x"/>
    <m/>
    <m/>
    <m/>
    <m/>
    <m/>
    <m/>
    <m/>
    <m/>
    <s v="x"/>
    <m/>
    <n v="9"/>
  </r>
  <r>
    <x v="12"/>
    <m/>
    <s v="x"/>
    <s v="x"/>
    <s v="x"/>
    <s v="x"/>
    <m/>
    <s v="x"/>
    <s v="x"/>
    <s v="x"/>
    <m/>
    <m/>
    <m/>
    <m/>
    <s v="x"/>
    <m/>
    <m/>
    <m/>
    <m/>
    <m/>
    <m/>
    <m/>
    <m/>
    <m/>
    <m/>
    <n v="8"/>
  </r>
  <r>
    <x v="13"/>
    <m/>
    <s v="x"/>
    <m/>
    <s v="x"/>
    <s v="x"/>
    <m/>
    <s v="x"/>
    <s v="x"/>
    <m/>
    <s v="x"/>
    <m/>
    <m/>
    <m/>
    <m/>
    <m/>
    <m/>
    <m/>
    <s v="x"/>
    <m/>
    <m/>
    <m/>
    <m/>
    <s v="x"/>
    <m/>
    <n v="8"/>
  </r>
  <r>
    <x v="14"/>
    <m/>
    <s v="x"/>
    <m/>
    <s v="x"/>
    <s v="x"/>
    <m/>
    <s v="x"/>
    <s v="x"/>
    <m/>
    <s v="x"/>
    <m/>
    <m/>
    <m/>
    <m/>
    <m/>
    <m/>
    <m/>
    <m/>
    <s v="x"/>
    <m/>
    <m/>
    <m/>
    <m/>
    <m/>
    <n v="7"/>
  </r>
  <r>
    <x v="15"/>
    <m/>
    <s v="x"/>
    <s v="x"/>
    <s v="x"/>
    <s v="x"/>
    <m/>
    <m/>
    <s v="x"/>
    <s v="x"/>
    <m/>
    <m/>
    <m/>
    <m/>
    <m/>
    <m/>
    <m/>
    <m/>
    <m/>
    <s v="x"/>
    <m/>
    <m/>
    <m/>
    <m/>
    <m/>
    <n v="7"/>
  </r>
  <r>
    <x v="16"/>
    <m/>
    <s v="x"/>
    <s v="x"/>
    <s v="x"/>
    <s v="x"/>
    <m/>
    <s v="x"/>
    <m/>
    <m/>
    <m/>
    <m/>
    <m/>
    <m/>
    <m/>
    <m/>
    <m/>
    <m/>
    <m/>
    <s v="x"/>
    <m/>
    <m/>
    <m/>
    <m/>
    <m/>
    <n v="6"/>
  </r>
  <r>
    <x v="17"/>
    <m/>
    <s v="x"/>
    <s v="x"/>
    <s v="x"/>
    <m/>
    <m/>
    <m/>
    <s v="x"/>
    <s v="x"/>
    <m/>
    <m/>
    <m/>
    <m/>
    <m/>
    <m/>
    <m/>
    <m/>
    <s v="x"/>
    <m/>
    <m/>
    <m/>
    <m/>
    <m/>
    <m/>
    <n v="6"/>
  </r>
  <r>
    <x v="18"/>
    <m/>
    <s v="x"/>
    <m/>
    <s v="x"/>
    <s v="x"/>
    <m/>
    <m/>
    <s v="x"/>
    <m/>
    <m/>
    <m/>
    <s v="x"/>
    <s v="x"/>
    <m/>
    <m/>
    <m/>
    <m/>
    <m/>
    <m/>
    <m/>
    <m/>
    <m/>
    <m/>
    <m/>
    <n v="6"/>
  </r>
  <r>
    <x v="19"/>
    <m/>
    <s v="x"/>
    <m/>
    <s v="x"/>
    <s v="x"/>
    <m/>
    <s v="x"/>
    <s v="x"/>
    <m/>
    <m/>
    <m/>
    <m/>
    <m/>
    <m/>
    <m/>
    <m/>
    <m/>
    <m/>
    <m/>
    <m/>
    <m/>
    <m/>
    <s v="x"/>
    <m/>
    <n v="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
  <r>
    <x v="0"/>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1"/>
    <m/>
    <s v="x"/>
    <m/>
    <m/>
    <s v="x"/>
    <m/>
    <s v="x"/>
    <s v="x"/>
    <s v="x"/>
    <s v="x"/>
    <s v="x"/>
    <s v="x"/>
    <m/>
    <m/>
    <m/>
    <s v="x"/>
    <m/>
    <m/>
    <s v="x"/>
    <s v="x"/>
    <m/>
    <m/>
    <s v="x"/>
    <m/>
    <n v="12"/>
  </r>
  <r>
    <x v="2"/>
    <m/>
    <s v="x"/>
    <m/>
    <s v="x"/>
    <s v="x"/>
    <m/>
    <s v="x"/>
    <s v="x"/>
    <s v="x"/>
    <s v="x"/>
    <s v="x"/>
    <s v="x"/>
    <m/>
    <m/>
    <m/>
    <m/>
    <m/>
    <m/>
    <s v="x"/>
    <s v="x"/>
    <m/>
    <m/>
    <s v="x"/>
    <m/>
    <n v="12"/>
  </r>
  <r>
    <x v="3"/>
    <m/>
    <s v="x"/>
    <s v="x"/>
    <s v="x"/>
    <s v="x"/>
    <s v="es; vi; cn; fr; ru"/>
    <s v="x"/>
    <s v="x"/>
    <s v="x"/>
    <m/>
    <s v="x"/>
    <s v="x"/>
    <m/>
    <s v="x"/>
    <m/>
    <m/>
    <m/>
    <m/>
    <m/>
    <m/>
    <m/>
    <m/>
    <s v="x"/>
    <m/>
    <n v="11"/>
  </r>
  <r>
    <x v="4"/>
    <m/>
    <s v="x"/>
    <m/>
    <s v="x"/>
    <s v="x"/>
    <m/>
    <s v="x"/>
    <s v="x"/>
    <m/>
    <s v="x"/>
    <m/>
    <s v="x"/>
    <m/>
    <m/>
    <m/>
    <m/>
    <m/>
    <m/>
    <s v="x"/>
    <s v="x"/>
    <m/>
    <s v="x"/>
    <s v="x"/>
    <m/>
    <n v="11"/>
  </r>
  <r>
    <x v="5"/>
    <m/>
    <s v="x"/>
    <m/>
    <s v="x"/>
    <s v="x"/>
    <s v="*es; hm; vi; cn; fr; ru"/>
    <s v="x"/>
    <s v="x"/>
    <s v="x"/>
    <s v="x"/>
    <s v="x"/>
    <s v="x"/>
    <m/>
    <m/>
    <m/>
    <m/>
    <m/>
    <m/>
    <s v="x"/>
    <m/>
    <m/>
    <m/>
    <s v="x"/>
    <m/>
    <n v="11"/>
  </r>
  <r>
    <x v="6"/>
    <m/>
    <s v="x"/>
    <m/>
    <m/>
    <s v="x"/>
    <m/>
    <s v="x"/>
    <s v="x"/>
    <s v="x"/>
    <s v="x"/>
    <s v="x"/>
    <s v="x"/>
    <m/>
    <s v="x"/>
    <m/>
    <m/>
    <m/>
    <m/>
    <s v="x"/>
    <s v="x"/>
    <m/>
    <m/>
    <m/>
    <m/>
    <n v="11"/>
  </r>
  <r>
    <x v="7"/>
    <m/>
    <s v="x"/>
    <m/>
    <m/>
    <s v="x"/>
    <m/>
    <s v="x"/>
    <s v="x"/>
    <s v="x"/>
    <s v="x"/>
    <m/>
    <s v="x"/>
    <m/>
    <m/>
    <m/>
    <m/>
    <m/>
    <s v="x"/>
    <s v="x"/>
    <m/>
    <m/>
    <s v="x"/>
    <s v="x"/>
    <m/>
    <n v="11"/>
  </r>
  <r>
    <x v="8"/>
    <m/>
    <s v="x"/>
    <s v="x"/>
    <s v="x"/>
    <s v="x"/>
    <s v="*es; hm; vi; cn; fr; ru"/>
    <s v="x"/>
    <s v="x"/>
    <s v="x"/>
    <m/>
    <m/>
    <s v="x"/>
    <m/>
    <s v="x"/>
    <m/>
    <m/>
    <m/>
    <m/>
    <m/>
    <m/>
    <m/>
    <m/>
    <s v="x"/>
    <m/>
    <n v="10"/>
  </r>
  <r>
    <x v="9"/>
    <m/>
    <s v="x"/>
    <s v="x"/>
    <s v="x"/>
    <s v="x"/>
    <s v="es; hm; vi; cn; fr; ru"/>
    <s v="x"/>
    <s v="x"/>
    <s v="x"/>
    <m/>
    <m/>
    <s v="x"/>
    <m/>
    <s v="x"/>
    <m/>
    <m/>
    <m/>
    <m/>
    <m/>
    <m/>
    <m/>
    <m/>
    <s v="x"/>
    <m/>
    <n v="10"/>
  </r>
  <r>
    <x v="10"/>
    <m/>
    <s v="x"/>
    <s v="x"/>
    <s v="x"/>
    <s v="x"/>
    <m/>
    <m/>
    <s v="x"/>
    <s v="x"/>
    <s v="x"/>
    <s v="x"/>
    <s v="x"/>
    <s v="x"/>
    <m/>
    <m/>
    <m/>
    <m/>
    <m/>
    <m/>
    <m/>
    <m/>
    <m/>
    <m/>
    <m/>
    <n v="10"/>
  </r>
  <r>
    <x v="11"/>
    <m/>
    <s v="x"/>
    <s v="x"/>
    <s v="x"/>
    <s v="x"/>
    <m/>
    <m/>
    <s v="x"/>
    <s v="x"/>
    <s v="x"/>
    <s v="x"/>
    <s v="x"/>
    <s v="x"/>
    <m/>
    <m/>
    <m/>
    <m/>
    <m/>
    <m/>
    <m/>
    <m/>
    <m/>
    <m/>
    <m/>
    <n v="10"/>
  </r>
  <r>
    <x v="12"/>
    <m/>
    <s v="x"/>
    <m/>
    <m/>
    <s v="x"/>
    <m/>
    <s v="x"/>
    <s v="x"/>
    <m/>
    <s v="x"/>
    <s v="x"/>
    <m/>
    <s v="x"/>
    <s v="x"/>
    <m/>
    <m/>
    <m/>
    <m/>
    <s v="x"/>
    <m/>
    <m/>
    <m/>
    <m/>
    <m/>
    <n v="9"/>
  </r>
  <r>
    <x v="13"/>
    <m/>
    <s v="x"/>
    <m/>
    <m/>
    <s v="x"/>
    <s v="es; fr"/>
    <s v="x"/>
    <s v="x"/>
    <s v="x"/>
    <s v="x"/>
    <s v="x"/>
    <m/>
    <m/>
    <m/>
    <m/>
    <m/>
    <m/>
    <m/>
    <m/>
    <m/>
    <m/>
    <s v="x"/>
    <m/>
    <m/>
    <n v="8"/>
  </r>
  <r>
    <x v="14"/>
    <m/>
    <s v="x"/>
    <m/>
    <m/>
    <s v="x"/>
    <m/>
    <s v="x"/>
    <s v="x"/>
    <s v="x"/>
    <s v="x"/>
    <s v="x"/>
    <s v="x"/>
    <m/>
    <m/>
    <m/>
    <m/>
    <m/>
    <m/>
    <s v="x"/>
    <m/>
    <m/>
    <m/>
    <m/>
    <m/>
    <n v="9"/>
  </r>
  <r>
    <x v="15"/>
    <m/>
    <s v="x"/>
    <m/>
    <m/>
    <s v="x"/>
    <m/>
    <s v="x"/>
    <s v="x"/>
    <m/>
    <s v="x"/>
    <s v="x"/>
    <s v="x"/>
    <s v="x"/>
    <s v="x"/>
    <m/>
    <m/>
    <m/>
    <m/>
    <m/>
    <m/>
    <m/>
    <m/>
    <m/>
    <m/>
    <n v="9"/>
  </r>
  <r>
    <x v="16"/>
    <m/>
    <s v="x"/>
    <m/>
    <m/>
    <s v="x"/>
    <m/>
    <s v="x"/>
    <s v="x"/>
    <m/>
    <s v="x"/>
    <s v="x"/>
    <m/>
    <s v="x"/>
    <s v="x"/>
    <m/>
    <m/>
    <m/>
    <m/>
    <s v="x"/>
    <m/>
    <m/>
    <m/>
    <m/>
    <m/>
    <n v="9"/>
  </r>
  <r>
    <x v="17"/>
    <m/>
    <s v="x"/>
    <m/>
    <s v="x"/>
    <s v="x"/>
    <s v="es; cn; fr; ru"/>
    <s v="x"/>
    <s v="x"/>
    <m/>
    <s v="x"/>
    <s v="x"/>
    <s v="x"/>
    <m/>
    <m/>
    <m/>
    <m/>
    <m/>
    <m/>
    <s v="x"/>
    <m/>
    <m/>
    <m/>
    <m/>
    <m/>
    <n v="9"/>
  </r>
  <r>
    <x v="18"/>
    <m/>
    <s v="x"/>
    <m/>
    <m/>
    <s v="x"/>
    <s v="es; fr"/>
    <s v="x"/>
    <s v="x"/>
    <m/>
    <m/>
    <s v="x"/>
    <s v="x"/>
    <m/>
    <m/>
    <m/>
    <m/>
    <m/>
    <m/>
    <s v="x"/>
    <s v="x"/>
    <m/>
    <m/>
    <s v="x"/>
    <m/>
    <n v="9"/>
  </r>
  <r>
    <x v="19"/>
    <m/>
    <s v="x"/>
    <s v="x"/>
    <s v="x"/>
    <s v="x"/>
    <s v="es; hm; vi; cn; fr; ru"/>
    <s v="x"/>
    <s v="x"/>
    <s v="x"/>
    <m/>
    <m/>
    <m/>
    <m/>
    <s v="x"/>
    <m/>
    <m/>
    <m/>
    <m/>
    <m/>
    <m/>
    <m/>
    <m/>
    <s v="x"/>
    <m/>
    <n v="9"/>
  </r>
  <r>
    <x v="20"/>
    <m/>
    <s v="x"/>
    <m/>
    <m/>
    <s v="x"/>
    <s v="*es; hm; vi; cn; fr; ru"/>
    <s v="x"/>
    <s v="x"/>
    <m/>
    <s v="x"/>
    <s v="x"/>
    <s v="x"/>
    <m/>
    <m/>
    <m/>
    <m/>
    <m/>
    <m/>
    <s v="x"/>
    <m/>
    <m/>
    <m/>
    <m/>
    <m/>
    <n v="8"/>
  </r>
  <r>
    <x v="21"/>
    <m/>
    <s v="x"/>
    <m/>
    <m/>
    <s v="x"/>
    <m/>
    <m/>
    <s v="x"/>
    <m/>
    <s v="x"/>
    <m/>
    <s v="x"/>
    <m/>
    <m/>
    <m/>
    <m/>
    <m/>
    <m/>
    <s v="x"/>
    <s v="x"/>
    <m/>
    <m/>
    <s v="x"/>
    <m/>
    <n v="8"/>
  </r>
  <r>
    <x v="22"/>
    <m/>
    <s v="x"/>
    <s v="x*"/>
    <m/>
    <s v="x"/>
    <m/>
    <s v="x"/>
    <s v="x"/>
    <s v="x"/>
    <s v="x"/>
    <s v="x"/>
    <m/>
    <m/>
    <m/>
    <m/>
    <m/>
    <m/>
    <m/>
    <s v="x"/>
    <m/>
    <m/>
    <m/>
    <m/>
    <m/>
    <n v="8"/>
  </r>
  <r>
    <x v="23"/>
    <m/>
    <s v="x"/>
    <s v="x*"/>
    <m/>
    <s v="x"/>
    <s v="es; fr"/>
    <m/>
    <s v="x"/>
    <s v="x"/>
    <m/>
    <s v="x"/>
    <s v="x"/>
    <s v="x"/>
    <m/>
    <m/>
    <m/>
    <m/>
    <s v="x"/>
    <m/>
    <m/>
    <m/>
    <m/>
    <m/>
    <m/>
    <n v="8"/>
  </r>
  <r>
    <x v="24"/>
    <m/>
    <s v="x"/>
    <s v="x"/>
    <s v="x"/>
    <s v="x"/>
    <m/>
    <s v="x"/>
    <s v="x"/>
    <s v="x"/>
    <m/>
    <m/>
    <m/>
    <m/>
    <s v="x"/>
    <m/>
    <m/>
    <m/>
    <m/>
    <m/>
    <m/>
    <m/>
    <m/>
    <m/>
    <m/>
    <n v="8"/>
  </r>
  <r>
    <x v="25"/>
    <m/>
    <s v="x"/>
    <m/>
    <m/>
    <s v="x"/>
    <s v="*es; hm; vi; cn; fr; ru"/>
    <s v="x"/>
    <s v="x"/>
    <m/>
    <m/>
    <s v="x"/>
    <s v="x"/>
    <m/>
    <m/>
    <m/>
    <m/>
    <m/>
    <s v="x"/>
    <s v="x"/>
    <m/>
    <m/>
    <m/>
    <m/>
    <m/>
    <n v="8"/>
  </r>
  <r>
    <x v="26"/>
    <m/>
    <s v="x"/>
    <m/>
    <s v="x"/>
    <s v="x"/>
    <m/>
    <s v="x"/>
    <s v="x"/>
    <m/>
    <s v="x"/>
    <m/>
    <m/>
    <m/>
    <m/>
    <m/>
    <m/>
    <m/>
    <s v="x"/>
    <m/>
    <m/>
    <m/>
    <m/>
    <s v="x"/>
    <m/>
    <n v="8"/>
  </r>
  <r>
    <x v="27"/>
    <m/>
    <s v="x"/>
    <s v="x"/>
    <m/>
    <s v="x"/>
    <m/>
    <m/>
    <s v="x"/>
    <s v="x"/>
    <m/>
    <m/>
    <m/>
    <m/>
    <m/>
    <s v="x"/>
    <m/>
    <m/>
    <m/>
    <m/>
    <m/>
    <m/>
    <m/>
    <s v="x"/>
    <m/>
    <n v="7"/>
  </r>
  <r>
    <x v="28"/>
    <m/>
    <s v="x"/>
    <m/>
    <m/>
    <s v="x"/>
    <m/>
    <m/>
    <m/>
    <m/>
    <s v="x"/>
    <m/>
    <m/>
    <m/>
    <m/>
    <m/>
    <m/>
    <m/>
    <m/>
    <s v="x"/>
    <s v="x"/>
    <s v="x"/>
    <m/>
    <s v="x"/>
    <m/>
    <n v="7"/>
  </r>
  <r>
    <x v="29"/>
    <m/>
    <s v="x"/>
    <m/>
    <s v="x"/>
    <s v="x"/>
    <m/>
    <s v="x"/>
    <s v="x"/>
    <m/>
    <s v="x"/>
    <m/>
    <m/>
    <m/>
    <m/>
    <m/>
    <m/>
    <m/>
    <m/>
    <s v="x"/>
    <m/>
    <m/>
    <m/>
    <m/>
    <m/>
    <n v="7"/>
  </r>
  <r>
    <x v="14"/>
    <m/>
    <s v="x"/>
    <m/>
    <m/>
    <s v="x"/>
    <m/>
    <s v="x"/>
    <s v="x"/>
    <m/>
    <m/>
    <s v="x"/>
    <s v="x"/>
    <m/>
    <m/>
    <m/>
    <m/>
    <m/>
    <m/>
    <s v="x"/>
    <m/>
    <m/>
    <m/>
    <m/>
    <m/>
    <n v="7"/>
  </r>
  <r>
    <x v="30"/>
    <m/>
    <s v="x"/>
    <s v="x"/>
    <m/>
    <s v="x"/>
    <m/>
    <s v="x"/>
    <s v="x"/>
    <s v="x"/>
    <m/>
    <s v="x"/>
    <m/>
    <m/>
    <m/>
    <m/>
    <m/>
    <m/>
    <m/>
    <m/>
    <m/>
    <m/>
    <m/>
    <m/>
    <m/>
    <n v="7"/>
  </r>
  <r>
    <x v="31"/>
    <m/>
    <s v="x"/>
    <s v="x"/>
    <s v="x"/>
    <s v="x"/>
    <m/>
    <m/>
    <s v="x"/>
    <s v="x"/>
    <m/>
    <m/>
    <m/>
    <m/>
    <m/>
    <m/>
    <m/>
    <m/>
    <m/>
    <s v="x"/>
    <m/>
    <m/>
    <m/>
    <m/>
    <m/>
    <n v="7"/>
  </r>
  <r>
    <x v="32"/>
    <m/>
    <s v="x"/>
    <m/>
    <m/>
    <s v="x"/>
    <m/>
    <s v="x"/>
    <s v="x"/>
    <m/>
    <s v="x"/>
    <s v="x"/>
    <m/>
    <s v="x"/>
    <m/>
    <m/>
    <m/>
    <m/>
    <m/>
    <m/>
    <m/>
    <m/>
    <m/>
    <m/>
    <m/>
    <n v="7"/>
  </r>
  <r>
    <x v="33"/>
    <m/>
    <s v="x"/>
    <m/>
    <m/>
    <s v="x"/>
    <m/>
    <m/>
    <m/>
    <m/>
    <s v="x"/>
    <m/>
    <m/>
    <m/>
    <m/>
    <m/>
    <m/>
    <m/>
    <m/>
    <s v="x"/>
    <s v="x"/>
    <m/>
    <s v="x"/>
    <s v="x"/>
    <m/>
    <n v="7"/>
  </r>
  <r>
    <x v="34"/>
    <m/>
    <s v="x"/>
    <m/>
    <m/>
    <s v="x"/>
    <s v="es"/>
    <m/>
    <m/>
    <s v="x"/>
    <s v="x"/>
    <s v="x"/>
    <m/>
    <m/>
    <m/>
    <m/>
    <m/>
    <m/>
    <s v="x"/>
    <m/>
    <m/>
    <m/>
    <m/>
    <s v="x"/>
    <m/>
    <n v="7"/>
  </r>
  <r>
    <x v="35"/>
    <m/>
    <s v="x"/>
    <s v="x"/>
    <m/>
    <s v="x"/>
    <m/>
    <s v="x"/>
    <m/>
    <s v="x"/>
    <m/>
    <m/>
    <s v="x"/>
    <m/>
    <m/>
    <m/>
    <m/>
    <m/>
    <m/>
    <s v="x"/>
    <m/>
    <m/>
    <m/>
    <m/>
    <m/>
    <n v="7"/>
  </r>
  <r>
    <x v="36"/>
    <m/>
    <s v="x"/>
    <m/>
    <m/>
    <s v="x"/>
    <m/>
    <s v="x"/>
    <m/>
    <m/>
    <s v="x"/>
    <m/>
    <m/>
    <m/>
    <m/>
    <m/>
    <m/>
    <m/>
    <m/>
    <m/>
    <m/>
    <s v="x"/>
    <s v="x"/>
    <m/>
    <m/>
    <n v="6"/>
  </r>
  <r>
    <x v="37"/>
    <m/>
    <s v="x"/>
    <m/>
    <m/>
    <s v="x"/>
    <m/>
    <m/>
    <m/>
    <m/>
    <s v="x"/>
    <m/>
    <m/>
    <m/>
    <m/>
    <m/>
    <s v="x"/>
    <m/>
    <m/>
    <s v="x"/>
    <s v="x"/>
    <m/>
    <m/>
    <m/>
    <m/>
    <n v="6"/>
  </r>
  <r>
    <x v="38"/>
    <m/>
    <s v="x"/>
    <s v="x"/>
    <s v="x"/>
    <s v="x"/>
    <m/>
    <s v="x"/>
    <m/>
    <m/>
    <m/>
    <m/>
    <m/>
    <m/>
    <m/>
    <m/>
    <m/>
    <m/>
    <m/>
    <s v="x"/>
    <m/>
    <m/>
    <m/>
    <m/>
    <m/>
    <n v="6"/>
  </r>
  <r>
    <x v="39"/>
    <m/>
    <s v="x"/>
    <m/>
    <m/>
    <s v="x"/>
    <m/>
    <s v="x"/>
    <s v="x"/>
    <m/>
    <s v="x"/>
    <s v="x"/>
    <m/>
    <m/>
    <m/>
    <m/>
    <m/>
    <m/>
    <m/>
    <m/>
    <m/>
    <m/>
    <m/>
    <m/>
    <m/>
    <n v="6"/>
  </r>
  <r>
    <x v="40"/>
    <m/>
    <s v="x"/>
    <s v="x*"/>
    <m/>
    <s v="x"/>
    <m/>
    <m/>
    <s v="x"/>
    <s v="x"/>
    <s v="x"/>
    <s v="x"/>
    <m/>
    <m/>
    <m/>
    <m/>
    <m/>
    <m/>
    <m/>
    <m/>
    <m/>
    <m/>
    <m/>
    <m/>
    <m/>
    <n v="6"/>
  </r>
  <r>
    <x v="41"/>
    <m/>
    <s v="x"/>
    <m/>
    <s v="x"/>
    <s v="x"/>
    <m/>
    <m/>
    <s v="x"/>
    <m/>
    <m/>
    <m/>
    <s v="x"/>
    <s v="x"/>
    <m/>
    <m/>
    <m/>
    <m/>
    <m/>
    <m/>
    <m/>
    <m/>
    <m/>
    <m/>
    <m/>
    <n v="6"/>
  </r>
  <r>
    <x v="42"/>
    <m/>
    <s v="x"/>
    <m/>
    <m/>
    <s v="x"/>
    <m/>
    <m/>
    <m/>
    <m/>
    <s v="x"/>
    <m/>
    <m/>
    <m/>
    <m/>
    <m/>
    <m/>
    <m/>
    <s v="x"/>
    <m/>
    <m/>
    <m/>
    <s v="x"/>
    <s v="x"/>
    <m/>
    <n v="6"/>
  </r>
  <r>
    <x v="43"/>
    <m/>
    <s v="x"/>
    <m/>
    <s v="x"/>
    <s v="x"/>
    <m/>
    <s v="x"/>
    <s v="x"/>
    <m/>
    <m/>
    <m/>
    <m/>
    <m/>
    <m/>
    <m/>
    <m/>
    <m/>
    <m/>
    <m/>
    <m/>
    <m/>
    <m/>
    <s v="x"/>
    <m/>
    <n v="6"/>
  </r>
  <r>
    <x v="44"/>
    <m/>
    <s v="x"/>
    <m/>
    <m/>
    <s v="x"/>
    <m/>
    <s v="x"/>
    <s v="x"/>
    <m/>
    <m/>
    <m/>
    <m/>
    <m/>
    <m/>
    <m/>
    <m/>
    <m/>
    <m/>
    <s v="x"/>
    <m/>
    <m/>
    <m/>
    <m/>
    <m/>
    <n v="5"/>
  </r>
  <r>
    <x v="45"/>
    <m/>
    <s v="x"/>
    <m/>
    <m/>
    <s v="x"/>
    <m/>
    <m/>
    <m/>
    <m/>
    <m/>
    <s v="x"/>
    <m/>
    <m/>
    <m/>
    <m/>
    <s v="x"/>
    <m/>
    <m/>
    <s v="x"/>
    <m/>
    <m/>
    <m/>
    <m/>
    <m/>
    <n v="5"/>
  </r>
  <r>
    <x v="46"/>
    <m/>
    <s v="x"/>
    <s v="x"/>
    <m/>
    <s v="x"/>
    <m/>
    <m/>
    <m/>
    <s v="x"/>
    <m/>
    <s v="x"/>
    <m/>
    <m/>
    <m/>
    <m/>
    <m/>
    <m/>
    <m/>
    <m/>
    <m/>
    <m/>
    <m/>
    <m/>
    <m/>
    <n v="5"/>
  </r>
  <r>
    <x v="47"/>
    <m/>
    <s v="x"/>
    <s v="x*"/>
    <m/>
    <s v="x"/>
    <m/>
    <s v="x"/>
    <s v="x"/>
    <m/>
    <m/>
    <m/>
    <m/>
    <m/>
    <m/>
    <m/>
    <m/>
    <m/>
    <m/>
    <m/>
    <m/>
    <m/>
    <m/>
    <m/>
    <m/>
    <n v="4"/>
  </r>
  <r>
    <x v="48"/>
    <m/>
    <s v="x"/>
    <s v="x"/>
    <m/>
    <s v="x"/>
    <m/>
    <m/>
    <m/>
    <m/>
    <m/>
    <m/>
    <m/>
    <m/>
    <m/>
    <m/>
    <m/>
    <m/>
    <m/>
    <s v="x"/>
    <m/>
    <m/>
    <m/>
    <m/>
    <m/>
    <n v="4"/>
  </r>
  <r>
    <x v="49"/>
    <m/>
    <s v="x"/>
    <m/>
    <m/>
    <s v="x"/>
    <m/>
    <m/>
    <s v="x"/>
    <m/>
    <m/>
    <m/>
    <s v="x"/>
    <m/>
    <m/>
    <m/>
    <m/>
    <m/>
    <m/>
    <m/>
    <m/>
    <m/>
    <m/>
    <m/>
    <m/>
    <n v="4"/>
  </r>
  <r>
    <x v="50"/>
    <m/>
    <s v="x"/>
    <s v="x*"/>
    <m/>
    <s v="x"/>
    <m/>
    <m/>
    <m/>
    <s v="x"/>
    <m/>
    <s v="x"/>
    <m/>
    <m/>
    <m/>
    <m/>
    <m/>
    <m/>
    <m/>
    <m/>
    <m/>
    <m/>
    <m/>
    <m/>
    <m/>
    <n v="4"/>
  </r>
  <r>
    <x v="51"/>
    <m/>
    <s v="x"/>
    <m/>
    <m/>
    <s v="x"/>
    <m/>
    <m/>
    <m/>
    <m/>
    <m/>
    <m/>
    <m/>
    <m/>
    <m/>
    <m/>
    <m/>
    <m/>
    <s v="x"/>
    <m/>
    <m/>
    <m/>
    <m/>
    <s v="x"/>
    <m/>
    <n v="4"/>
  </r>
  <r>
    <x v="52"/>
    <m/>
    <s v="x"/>
    <m/>
    <m/>
    <s v="x"/>
    <m/>
    <m/>
    <m/>
    <m/>
    <s v="x"/>
    <m/>
    <m/>
    <m/>
    <m/>
    <m/>
    <m/>
    <m/>
    <m/>
    <m/>
    <m/>
    <m/>
    <m/>
    <m/>
    <m/>
    <n v="3"/>
  </r>
  <r>
    <x v="53"/>
    <m/>
    <s v="x"/>
    <m/>
    <m/>
    <s v="x"/>
    <m/>
    <m/>
    <m/>
    <m/>
    <m/>
    <m/>
    <m/>
    <m/>
    <m/>
    <m/>
    <m/>
    <m/>
    <m/>
    <m/>
    <m/>
    <m/>
    <m/>
    <m/>
    <m/>
    <n v="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s v="x"/>
    <s v="x"/>
    <s v="x"/>
    <s v="es; vi; cn; fr; ru"/>
    <s v="x"/>
    <s v="x"/>
    <s v="x"/>
    <m/>
    <s v="x"/>
    <s v="x"/>
    <m/>
    <s v="x"/>
    <m/>
    <m/>
    <m/>
    <m/>
    <m/>
    <m/>
    <m/>
    <m/>
    <s v="x"/>
    <m/>
    <n v="11"/>
  </r>
  <r>
    <x v="3"/>
    <m/>
    <s v="x"/>
    <m/>
    <s v="x"/>
    <s v="x"/>
    <s v="*es; hm; vi; cn; fr; ru"/>
    <s v="x"/>
    <s v="x"/>
    <s v="x"/>
    <s v="x"/>
    <s v="x"/>
    <s v="x"/>
    <m/>
    <m/>
    <m/>
    <m/>
    <m/>
    <m/>
    <s v="x"/>
    <m/>
    <m/>
    <m/>
    <s v="x"/>
    <m/>
    <n v="11"/>
  </r>
  <r>
    <x v="4"/>
    <m/>
    <s v="x"/>
    <s v="x"/>
    <s v="x"/>
    <s v="x"/>
    <s v="*es; hm; vi; cn; fr; ru"/>
    <s v="x"/>
    <s v="x"/>
    <s v="x"/>
    <m/>
    <m/>
    <s v="x"/>
    <m/>
    <s v="x"/>
    <m/>
    <m/>
    <m/>
    <m/>
    <m/>
    <m/>
    <m/>
    <m/>
    <s v="x"/>
    <m/>
    <n v="10"/>
  </r>
  <r>
    <x v="5"/>
    <m/>
    <s v="x"/>
    <s v="x"/>
    <s v="x"/>
    <s v="x"/>
    <s v="es; hm; vi; cn; fr; ru"/>
    <s v="x"/>
    <s v="x"/>
    <s v="x"/>
    <m/>
    <m/>
    <s v="x"/>
    <m/>
    <s v="x"/>
    <m/>
    <m/>
    <m/>
    <m/>
    <m/>
    <m/>
    <m/>
    <m/>
    <s v="x"/>
    <m/>
    <n v="10"/>
  </r>
  <r>
    <x v="6"/>
    <m/>
    <s v="x"/>
    <m/>
    <s v="x"/>
    <s v="x"/>
    <s v="es; cn; fr; ru"/>
    <s v="x"/>
    <s v="x"/>
    <m/>
    <s v="x"/>
    <s v="x"/>
    <s v="x"/>
    <m/>
    <m/>
    <m/>
    <m/>
    <m/>
    <m/>
    <s v="x"/>
    <m/>
    <m/>
    <m/>
    <m/>
    <m/>
    <n v="9"/>
  </r>
  <r>
    <x v="7"/>
    <m/>
    <s v="x"/>
    <m/>
    <m/>
    <s v="x"/>
    <s v="es; fr"/>
    <s v="x"/>
    <s v="x"/>
    <m/>
    <m/>
    <s v="x"/>
    <s v="x"/>
    <m/>
    <m/>
    <m/>
    <m/>
    <m/>
    <m/>
    <s v="x"/>
    <s v="x"/>
    <m/>
    <m/>
    <s v="x"/>
    <m/>
    <n v="9"/>
  </r>
  <r>
    <x v="8"/>
    <m/>
    <s v="x"/>
    <s v="x"/>
    <s v="x"/>
    <s v="x"/>
    <s v="es; hm; vi; cn; fr; ru"/>
    <s v="x"/>
    <s v="x"/>
    <s v="x"/>
    <m/>
    <m/>
    <m/>
    <m/>
    <s v="x"/>
    <m/>
    <m/>
    <m/>
    <m/>
    <m/>
    <m/>
    <m/>
    <m/>
    <s v="x"/>
    <m/>
    <n v="9"/>
  </r>
  <r>
    <x v="9"/>
    <m/>
    <s v="x"/>
    <m/>
    <m/>
    <s v="x"/>
    <s v="es; fr"/>
    <s v="x"/>
    <s v="x"/>
    <s v="x"/>
    <s v="x"/>
    <s v="x"/>
    <m/>
    <m/>
    <m/>
    <m/>
    <m/>
    <m/>
    <m/>
    <m/>
    <m/>
    <m/>
    <s v="x"/>
    <m/>
    <m/>
    <n v="8"/>
  </r>
  <r>
    <x v="10"/>
    <m/>
    <s v="x"/>
    <m/>
    <m/>
    <s v="x"/>
    <s v="*es; hm; vi; cn; fr; ru"/>
    <s v="x"/>
    <s v="x"/>
    <m/>
    <s v="x"/>
    <s v="x"/>
    <s v="x"/>
    <m/>
    <m/>
    <m/>
    <m/>
    <m/>
    <m/>
    <s v="x"/>
    <m/>
    <m/>
    <m/>
    <m/>
    <m/>
    <n v="8"/>
  </r>
  <r>
    <x v="11"/>
    <m/>
    <s v="x"/>
    <s v="x*"/>
    <m/>
    <s v="x"/>
    <s v="es; fr"/>
    <m/>
    <s v="x"/>
    <s v="x"/>
    <m/>
    <s v="x"/>
    <s v="x"/>
    <s v="x"/>
    <m/>
    <m/>
    <m/>
    <m/>
    <s v="x"/>
    <m/>
    <m/>
    <m/>
    <m/>
    <m/>
    <m/>
    <n v="8"/>
  </r>
  <r>
    <x v="12"/>
    <m/>
    <s v="x"/>
    <m/>
    <m/>
    <s v="x"/>
    <s v="*es; hm; vi; cn; fr; ru"/>
    <s v="x"/>
    <s v="x"/>
    <m/>
    <m/>
    <s v="x"/>
    <s v="x"/>
    <m/>
    <m/>
    <m/>
    <m/>
    <m/>
    <s v="x"/>
    <s v="x"/>
    <m/>
    <m/>
    <m/>
    <m/>
    <m/>
    <n v="8"/>
  </r>
  <r>
    <x v="13"/>
    <m/>
    <s v="x"/>
    <m/>
    <m/>
    <s v="x"/>
    <s v="es"/>
    <m/>
    <m/>
    <s v="x"/>
    <s v="x"/>
    <s v="x"/>
    <m/>
    <m/>
    <m/>
    <m/>
    <m/>
    <m/>
    <s v="x"/>
    <m/>
    <m/>
    <m/>
    <m/>
    <s v="x"/>
    <m/>
    <n v="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m/>
    <s v="x"/>
    <m/>
    <s v="x"/>
    <s v="x"/>
    <s v="x"/>
    <s v="x"/>
    <s v="x"/>
    <s v="x"/>
    <m/>
    <m/>
    <m/>
    <m/>
    <m/>
    <m/>
    <s v="x"/>
    <s v="x"/>
    <m/>
    <m/>
    <s v="x"/>
    <m/>
    <n v="11"/>
  </r>
  <r>
    <x v="4"/>
    <m/>
    <s v="x"/>
    <m/>
    <m/>
    <s v="x"/>
    <s v="es; vi; cn; fr; ru"/>
    <s v="x"/>
    <s v="x"/>
    <s v="x"/>
    <m/>
    <s v="x"/>
    <s v="x"/>
    <m/>
    <s v="x"/>
    <m/>
    <m/>
    <m/>
    <m/>
    <m/>
    <m/>
    <m/>
    <m/>
    <s v="x"/>
    <m/>
    <n v="9"/>
  </r>
  <r>
    <x v="5"/>
    <m/>
    <s v="x"/>
    <s v="x*"/>
    <m/>
    <s v="x"/>
    <m/>
    <s v="x"/>
    <s v="x"/>
    <m/>
    <s v="x"/>
    <m/>
    <s v="x"/>
    <m/>
    <m/>
    <m/>
    <m/>
    <m/>
    <m/>
    <s v="x"/>
    <s v="x"/>
    <m/>
    <s v="x"/>
    <s v="x"/>
    <m/>
    <n v="10"/>
  </r>
  <r>
    <x v="6"/>
    <m/>
    <s v="x"/>
    <m/>
    <m/>
    <s v="x"/>
    <s v="*es; hm; vi; cn; fr; ru"/>
    <s v="x"/>
    <s v="x"/>
    <s v="x"/>
    <s v="x"/>
    <s v="x"/>
    <s v="x"/>
    <m/>
    <m/>
    <m/>
    <m/>
    <m/>
    <m/>
    <s v="x"/>
    <m/>
    <m/>
    <m/>
    <s v="x"/>
    <m/>
    <n v="10"/>
  </r>
  <r>
    <x v="7"/>
    <m/>
    <s v="x"/>
    <m/>
    <s v="x"/>
    <s v="x"/>
    <m/>
    <s v="x"/>
    <s v="x"/>
    <s v="x"/>
    <s v="x"/>
    <s v="x"/>
    <s v="x"/>
    <m/>
    <s v="x"/>
    <m/>
    <m/>
    <m/>
    <m/>
    <s v="x"/>
    <s v="x"/>
    <m/>
    <m/>
    <m/>
    <m/>
    <n v="12"/>
  </r>
  <r>
    <x v="8"/>
    <m/>
    <s v="x"/>
    <s v="x"/>
    <m/>
    <s v="x"/>
    <m/>
    <s v="x"/>
    <s v="x"/>
    <s v="x"/>
    <s v="x"/>
    <m/>
    <s v="x"/>
    <m/>
    <m/>
    <m/>
    <m/>
    <m/>
    <s v="x"/>
    <s v="x"/>
    <m/>
    <m/>
    <s v="x"/>
    <s v="x"/>
    <m/>
    <n v="12"/>
  </r>
  <r>
    <x v="9"/>
    <m/>
    <s v="x"/>
    <m/>
    <m/>
    <s v="x"/>
    <s v="*es; hm; vi; cn; fr; ru"/>
    <s v="x"/>
    <s v="x"/>
    <s v="x"/>
    <m/>
    <m/>
    <s v="x"/>
    <m/>
    <s v="x"/>
    <m/>
    <m/>
    <m/>
    <m/>
    <m/>
    <m/>
    <m/>
    <m/>
    <s v="x"/>
    <m/>
    <n v="8"/>
  </r>
  <r>
    <x v="9"/>
    <m/>
    <s v="x"/>
    <m/>
    <m/>
    <s v="x"/>
    <s v="es; hm; vi; cn; fr; ru"/>
    <s v="x"/>
    <s v="x"/>
    <s v="x"/>
    <m/>
    <m/>
    <s v="x"/>
    <m/>
    <s v="x"/>
    <m/>
    <m/>
    <m/>
    <m/>
    <m/>
    <m/>
    <m/>
    <m/>
    <s v="x"/>
    <m/>
    <n v="8"/>
  </r>
  <r>
    <x v="10"/>
    <m/>
    <s v="x"/>
    <s v="x"/>
    <s v="x"/>
    <s v="x"/>
    <m/>
    <s v="x"/>
    <s v="x"/>
    <m/>
    <s v="x"/>
    <s v="x"/>
    <m/>
    <s v="x"/>
    <s v="x"/>
    <m/>
    <m/>
    <m/>
    <m/>
    <s v="x"/>
    <m/>
    <m/>
    <m/>
    <m/>
    <m/>
    <n v="11"/>
  </r>
  <r>
    <x v="11"/>
    <m/>
    <s v="x"/>
    <m/>
    <m/>
    <s v="x"/>
    <m/>
    <s v="x"/>
    <s v="x"/>
    <s v="x"/>
    <s v="x"/>
    <s v="x"/>
    <s v="x"/>
    <m/>
    <m/>
    <m/>
    <m/>
    <m/>
    <m/>
    <s v="x"/>
    <m/>
    <m/>
    <m/>
    <m/>
    <m/>
    <n v="9"/>
  </r>
  <r>
    <x v="12"/>
    <m/>
    <s v="x"/>
    <m/>
    <m/>
    <s v="x"/>
    <m/>
    <s v="x"/>
    <s v="x"/>
    <m/>
    <s v="x"/>
    <s v="x"/>
    <s v="x"/>
    <s v="x"/>
    <s v="x"/>
    <m/>
    <m/>
    <m/>
    <m/>
    <m/>
    <m/>
    <m/>
    <m/>
    <m/>
    <m/>
    <n v="9"/>
  </r>
  <r>
    <x v="13"/>
    <m/>
    <s v="x"/>
    <m/>
    <m/>
    <s v="x"/>
    <m/>
    <s v="x"/>
    <s v="x"/>
    <m/>
    <s v="x"/>
    <s v="x"/>
    <m/>
    <s v="x"/>
    <s v="x"/>
    <m/>
    <m/>
    <m/>
    <m/>
    <s v="x"/>
    <m/>
    <m/>
    <m/>
    <m/>
    <m/>
    <n v="9"/>
  </r>
  <r>
    <x v="14"/>
    <m/>
    <s v="x"/>
    <s v="x"/>
    <s v="x"/>
    <s v="x"/>
    <s v="es; cn; fr; ru"/>
    <s v="x"/>
    <s v="x"/>
    <m/>
    <s v="x"/>
    <s v="x"/>
    <s v="x"/>
    <m/>
    <m/>
    <m/>
    <m/>
    <m/>
    <m/>
    <s v="x"/>
    <m/>
    <m/>
    <m/>
    <m/>
    <m/>
    <n v="10"/>
  </r>
  <r>
    <x v="15"/>
    <m/>
    <s v="x"/>
    <s v="x"/>
    <m/>
    <s v="x"/>
    <s v="es; fr"/>
    <s v="x"/>
    <s v="x"/>
    <m/>
    <m/>
    <s v="x"/>
    <s v="x"/>
    <m/>
    <m/>
    <m/>
    <m/>
    <m/>
    <m/>
    <s v="x"/>
    <s v="x"/>
    <m/>
    <m/>
    <s v="x"/>
    <m/>
    <n v="10"/>
  </r>
  <r>
    <x v="16"/>
    <m/>
    <s v="x"/>
    <m/>
    <m/>
    <s v="x"/>
    <s v="es; hm; vi; cn; fr; ru"/>
    <s v="x"/>
    <s v="x"/>
    <s v="x"/>
    <m/>
    <m/>
    <m/>
    <m/>
    <s v="x"/>
    <m/>
    <m/>
    <m/>
    <m/>
    <m/>
    <m/>
    <m/>
    <m/>
    <s v="x"/>
    <m/>
    <n v="7"/>
  </r>
  <r>
    <x v="17"/>
    <m/>
    <s v="x"/>
    <m/>
    <m/>
    <s v="x"/>
    <s v="es; fr"/>
    <s v="x"/>
    <s v="x"/>
    <s v="x"/>
    <s v="x"/>
    <s v="x"/>
    <m/>
    <m/>
    <m/>
    <m/>
    <m/>
    <m/>
    <m/>
    <m/>
    <m/>
    <m/>
    <s v="x"/>
    <m/>
    <m/>
    <n v="8"/>
  </r>
  <r>
    <x v="18"/>
    <m/>
    <s v="x"/>
    <m/>
    <s v="x"/>
    <m/>
    <m/>
    <s v="x"/>
    <m/>
    <s v="x"/>
    <s v="x"/>
    <m/>
    <m/>
    <m/>
    <m/>
    <m/>
    <m/>
    <m/>
    <m/>
    <m/>
    <s v="x"/>
    <s v="x"/>
    <m/>
    <s v="x"/>
    <m/>
    <n v="8"/>
  </r>
  <r>
    <x v="19"/>
    <m/>
    <s v="x"/>
    <s v="x"/>
    <s v="x"/>
    <s v="x"/>
    <s v="*es; hm; vi; cn; fr; ru"/>
    <s v="x"/>
    <s v="x"/>
    <m/>
    <s v="x"/>
    <s v="x"/>
    <s v="x"/>
    <m/>
    <m/>
    <m/>
    <m/>
    <m/>
    <m/>
    <s v="x"/>
    <m/>
    <m/>
    <m/>
    <m/>
    <m/>
    <n v="10"/>
  </r>
  <r>
    <x v="20"/>
    <m/>
    <s v="x"/>
    <s v="x*"/>
    <m/>
    <s v="x"/>
    <m/>
    <s v="x"/>
    <s v="x"/>
    <s v="x"/>
    <s v="x"/>
    <s v="x"/>
    <m/>
    <m/>
    <m/>
    <m/>
    <m/>
    <m/>
    <m/>
    <s v="x"/>
    <m/>
    <m/>
    <m/>
    <m/>
    <m/>
    <n v="8"/>
  </r>
  <r>
    <x v="21"/>
    <m/>
    <s v="x"/>
    <m/>
    <s v="x"/>
    <s v="x"/>
    <m/>
    <s v="x"/>
    <s v="x"/>
    <s v="x"/>
    <m/>
    <m/>
    <m/>
    <m/>
    <s v="x"/>
    <m/>
    <m/>
    <m/>
    <m/>
    <m/>
    <m/>
    <m/>
    <m/>
    <m/>
    <m/>
    <n v="7"/>
  </r>
  <r>
    <x v="22"/>
    <m/>
    <s v="x"/>
    <m/>
    <m/>
    <s v="x"/>
    <s v="*es; hm; vi; cn; fr; ru"/>
    <s v="x"/>
    <s v="x"/>
    <m/>
    <m/>
    <s v="x"/>
    <s v="x"/>
    <m/>
    <m/>
    <m/>
    <m/>
    <m/>
    <s v="x"/>
    <s v="x"/>
    <m/>
    <m/>
    <m/>
    <m/>
    <m/>
    <n v="8"/>
  </r>
  <r>
    <x v="23"/>
    <m/>
    <s v="x"/>
    <m/>
    <m/>
    <s v="x"/>
    <m/>
    <s v="x"/>
    <s v="x"/>
    <m/>
    <s v="x"/>
    <m/>
    <m/>
    <m/>
    <m/>
    <m/>
    <m/>
    <m/>
    <s v="x"/>
    <m/>
    <m/>
    <m/>
    <m/>
    <s v="x"/>
    <m/>
    <n v="7"/>
  </r>
  <r>
    <x v="24"/>
    <m/>
    <s v="x"/>
    <m/>
    <s v="x"/>
    <s v="x"/>
    <m/>
    <s v="x"/>
    <s v="x"/>
    <m/>
    <s v="x"/>
    <m/>
    <m/>
    <m/>
    <m/>
    <m/>
    <m/>
    <m/>
    <m/>
    <s v="x"/>
    <m/>
    <m/>
    <m/>
    <m/>
    <m/>
    <n v="7"/>
  </r>
  <r>
    <x v="25"/>
    <m/>
    <s v="x"/>
    <m/>
    <s v="x"/>
    <s v="x"/>
    <m/>
    <s v="x"/>
    <s v="x"/>
    <m/>
    <m/>
    <s v="x"/>
    <s v="x"/>
    <m/>
    <m/>
    <m/>
    <m/>
    <m/>
    <m/>
    <s v="x"/>
    <m/>
    <m/>
    <m/>
    <m/>
    <m/>
    <n v="8"/>
  </r>
  <r>
    <x v="26"/>
    <m/>
    <s v="x"/>
    <m/>
    <m/>
    <s v="x"/>
    <m/>
    <s v="x"/>
    <s v="x"/>
    <s v="x"/>
    <m/>
    <s v="x"/>
    <m/>
    <m/>
    <m/>
    <m/>
    <m/>
    <m/>
    <m/>
    <m/>
    <m/>
    <m/>
    <m/>
    <m/>
    <m/>
    <n v="6"/>
  </r>
  <r>
    <x v="27"/>
    <m/>
    <s v="x"/>
    <s v="x"/>
    <s v="x"/>
    <s v="x"/>
    <m/>
    <s v="x"/>
    <s v="x"/>
    <m/>
    <s v="x"/>
    <s v="x"/>
    <m/>
    <s v="x"/>
    <m/>
    <m/>
    <m/>
    <m/>
    <m/>
    <m/>
    <m/>
    <m/>
    <m/>
    <m/>
    <m/>
    <n v="9"/>
  </r>
  <r>
    <x v="28"/>
    <m/>
    <s v="x"/>
    <m/>
    <s v="x"/>
    <s v="x"/>
    <m/>
    <s v="x"/>
    <m/>
    <s v="x"/>
    <m/>
    <m/>
    <s v="x"/>
    <m/>
    <m/>
    <m/>
    <m/>
    <m/>
    <m/>
    <s v="x"/>
    <m/>
    <m/>
    <m/>
    <m/>
    <m/>
    <n v="7"/>
  </r>
  <r>
    <x v="29"/>
    <m/>
    <s v="x"/>
    <m/>
    <m/>
    <s v="x"/>
    <m/>
    <s v="x"/>
    <m/>
    <m/>
    <s v="x"/>
    <m/>
    <m/>
    <m/>
    <m/>
    <m/>
    <m/>
    <m/>
    <m/>
    <m/>
    <m/>
    <s v="x"/>
    <s v="x"/>
    <m/>
    <m/>
    <n v="6"/>
  </r>
  <r>
    <x v="30"/>
    <m/>
    <s v="x"/>
    <m/>
    <m/>
    <s v="x"/>
    <m/>
    <s v="x"/>
    <m/>
    <m/>
    <m/>
    <m/>
    <m/>
    <m/>
    <m/>
    <m/>
    <m/>
    <m/>
    <m/>
    <s v="x"/>
    <m/>
    <m/>
    <m/>
    <m/>
    <m/>
    <n v="4"/>
  </r>
  <r>
    <x v="31"/>
    <m/>
    <s v="x"/>
    <m/>
    <s v="x"/>
    <s v="x"/>
    <m/>
    <s v="x"/>
    <s v="x"/>
    <m/>
    <s v="x"/>
    <s v="x"/>
    <m/>
    <m/>
    <m/>
    <m/>
    <m/>
    <m/>
    <m/>
    <m/>
    <m/>
    <m/>
    <m/>
    <m/>
    <m/>
    <n v="7"/>
  </r>
  <r>
    <x v="32"/>
    <m/>
    <s v="x"/>
    <s v="x"/>
    <s v="x"/>
    <s v="x"/>
    <m/>
    <s v="x"/>
    <s v="x"/>
    <m/>
    <m/>
    <m/>
    <m/>
    <m/>
    <m/>
    <m/>
    <m/>
    <m/>
    <m/>
    <m/>
    <m/>
    <m/>
    <m/>
    <s v="x"/>
    <m/>
    <n v="7"/>
  </r>
  <r>
    <x v="33"/>
    <m/>
    <s v="x"/>
    <s v="x"/>
    <m/>
    <s v="x"/>
    <m/>
    <s v="x"/>
    <s v="x"/>
    <m/>
    <m/>
    <m/>
    <m/>
    <m/>
    <m/>
    <m/>
    <m/>
    <m/>
    <m/>
    <s v="x"/>
    <m/>
    <m/>
    <m/>
    <m/>
    <m/>
    <n v="6"/>
  </r>
  <r>
    <x v="34"/>
    <m/>
    <s v="x"/>
    <s v="x"/>
    <s v="x"/>
    <s v="x"/>
    <m/>
    <s v="x"/>
    <s v="x"/>
    <m/>
    <m/>
    <m/>
    <m/>
    <m/>
    <m/>
    <m/>
    <m/>
    <m/>
    <m/>
    <m/>
    <m/>
    <m/>
    <m/>
    <m/>
    <m/>
    <n v="6"/>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s v="x"/>
    <s v="x"/>
    <s v="x"/>
    <s v="es; vi; cn; fr; ru"/>
    <s v="x"/>
    <s v="x"/>
    <s v="x"/>
    <m/>
    <s v="x"/>
    <s v="x"/>
    <m/>
    <s v="x"/>
    <m/>
    <m/>
    <m/>
    <m/>
    <m/>
    <m/>
    <m/>
    <m/>
    <s v="x"/>
    <m/>
    <n v="11"/>
  </r>
  <r>
    <x v="5"/>
    <m/>
    <s v="x"/>
    <m/>
    <s v="x"/>
    <s v="x"/>
    <m/>
    <s v="x"/>
    <s v="x"/>
    <m/>
    <s v="x"/>
    <m/>
    <s v="x"/>
    <m/>
    <m/>
    <m/>
    <m/>
    <m/>
    <m/>
    <s v="x"/>
    <s v="x"/>
    <m/>
    <s v="x"/>
    <s v="x"/>
    <m/>
    <n v="11"/>
  </r>
  <r>
    <x v="6"/>
    <m/>
    <s v="x"/>
    <m/>
    <s v="x"/>
    <s v="x"/>
    <s v="*es; hm; vi; cn; fr; ru"/>
    <s v="x"/>
    <s v="x"/>
    <s v="x"/>
    <s v="x"/>
    <s v="x"/>
    <s v="x"/>
    <m/>
    <m/>
    <m/>
    <m/>
    <m/>
    <m/>
    <s v="x"/>
    <m/>
    <m/>
    <m/>
    <s v="x"/>
    <m/>
    <n v="11"/>
  </r>
  <r>
    <x v="7"/>
    <m/>
    <s v="x"/>
    <m/>
    <m/>
    <s v="x"/>
    <m/>
    <s v="x"/>
    <s v="x"/>
    <s v="x"/>
    <s v="x"/>
    <s v="x"/>
    <s v="x"/>
    <m/>
    <s v="x"/>
    <m/>
    <m/>
    <m/>
    <m/>
    <s v="x"/>
    <s v="x"/>
    <m/>
    <m/>
    <m/>
    <m/>
    <n v="11"/>
  </r>
  <r>
    <x v="8"/>
    <m/>
    <s v="x"/>
    <m/>
    <m/>
    <s v="x"/>
    <m/>
    <s v="x"/>
    <s v="x"/>
    <s v="x"/>
    <s v="x"/>
    <m/>
    <s v="x"/>
    <m/>
    <m/>
    <m/>
    <m/>
    <m/>
    <s v="x"/>
    <s v="x"/>
    <m/>
    <m/>
    <s v="x"/>
    <s v="x"/>
    <m/>
    <n v="11"/>
  </r>
  <r>
    <x v="9"/>
    <m/>
    <s v="x"/>
    <s v="x"/>
    <s v="x"/>
    <s v="x"/>
    <s v="*es; hm; vi; cn; fr; ru"/>
    <s v="x"/>
    <s v="x"/>
    <s v="x"/>
    <m/>
    <m/>
    <s v="x"/>
    <m/>
    <s v="x"/>
    <m/>
    <m/>
    <m/>
    <m/>
    <m/>
    <m/>
    <m/>
    <m/>
    <s v="x"/>
    <m/>
    <n v="10"/>
  </r>
  <r>
    <x v="10"/>
    <m/>
    <s v="x"/>
    <s v="x"/>
    <s v="x"/>
    <s v="x"/>
    <s v="es; hm; vi; cn; fr; ru"/>
    <s v="x"/>
    <s v="x"/>
    <s v="x"/>
    <m/>
    <m/>
    <s v="x"/>
    <m/>
    <s v="x"/>
    <m/>
    <m/>
    <m/>
    <m/>
    <m/>
    <m/>
    <m/>
    <m/>
    <s v="x"/>
    <m/>
    <n v="10"/>
  </r>
  <r>
    <x v="11"/>
    <m/>
    <s v="x"/>
    <s v="x"/>
    <s v="x"/>
    <s v="x"/>
    <m/>
    <m/>
    <s v="x"/>
    <s v="x"/>
    <s v="x"/>
    <s v="x"/>
    <s v="x"/>
    <s v="x"/>
    <m/>
    <m/>
    <m/>
    <m/>
    <m/>
    <m/>
    <m/>
    <m/>
    <m/>
    <m/>
    <m/>
    <n v="10"/>
  </r>
  <r>
    <x v="12"/>
    <m/>
    <s v="x"/>
    <s v="x"/>
    <s v="x"/>
    <s v="x"/>
    <m/>
    <m/>
    <s v="x"/>
    <s v="x"/>
    <s v="x"/>
    <s v="x"/>
    <s v="x"/>
    <s v="x"/>
    <m/>
    <m/>
    <m/>
    <m/>
    <m/>
    <m/>
    <m/>
    <m/>
    <m/>
    <m/>
    <m/>
    <n v="10"/>
  </r>
  <r>
    <x v="13"/>
    <m/>
    <s v="x"/>
    <m/>
    <m/>
    <s v="x"/>
    <m/>
    <s v="x"/>
    <s v="x"/>
    <m/>
    <s v="x"/>
    <s v="x"/>
    <m/>
    <s v="x"/>
    <s v="x"/>
    <m/>
    <m/>
    <m/>
    <m/>
    <s v="x"/>
    <m/>
    <m/>
    <m/>
    <m/>
    <m/>
    <n v="9"/>
  </r>
  <r>
    <x v="14"/>
    <m/>
    <s v="x"/>
    <m/>
    <m/>
    <s v="x"/>
    <m/>
    <s v="x"/>
    <s v="x"/>
    <s v="x"/>
    <s v="x"/>
    <s v="x"/>
    <s v="x"/>
    <m/>
    <m/>
    <m/>
    <m/>
    <m/>
    <m/>
    <s v="x"/>
    <m/>
    <m/>
    <m/>
    <m/>
    <m/>
    <n v="9"/>
  </r>
  <r>
    <x v="15"/>
    <m/>
    <s v="x"/>
    <m/>
    <m/>
    <s v="x"/>
    <m/>
    <s v="x"/>
    <s v="x"/>
    <m/>
    <s v="x"/>
    <s v="x"/>
    <s v="x"/>
    <s v="x"/>
    <s v="x"/>
    <m/>
    <m/>
    <m/>
    <m/>
    <m/>
    <m/>
    <m/>
    <m/>
    <m/>
    <m/>
    <n v="9"/>
  </r>
  <r>
    <x v="16"/>
    <m/>
    <s v="x"/>
    <m/>
    <m/>
    <s v="x"/>
    <m/>
    <s v="x"/>
    <s v="x"/>
    <m/>
    <s v="x"/>
    <s v="x"/>
    <m/>
    <s v="x"/>
    <s v="x"/>
    <m/>
    <m/>
    <m/>
    <m/>
    <s v="x"/>
    <m/>
    <m/>
    <m/>
    <m/>
    <m/>
    <n v="9"/>
  </r>
  <r>
    <x v="17"/>
    <m/>
    <s v="x"/>
    <m/>
    <s v="x"/>
    <s v="x"/>
    <s v="es; cn; fr; ru"/>
    <s v="x"/>
    <s v="x"/>
    <m/>
    <s v="x"/>
    <s v="x"/>
    <s v="x"/>
    <m/>
    <m/>
    <m/>
    <m/>
    <m/>
    <m/>
    <s v="x"/>
    <m/>
    <m/>
    <m/>
    <m/>
    <m/>
    <n v="9"/>
  </r>
  <r>
    <x v="18"/>
    <m/>
    <s v="x"/>
    <m/>
    <m/>
    <s v="x"/>
    <s v="es; fr"/>
    <s v="x"/>
    <s v="x"/>
    <m/>
    <m/>
    <s v="x"/>
    <s v="x"/>
    <m/>
    <m/>
    <m/>
    <m/>
    <m/>
    <m/>
    <s v="x"/>
    <s v="x"/>
    <m/>
    <m/>
    <s v="x"/>
    <m/>
    <n v="9"/>
  </r>
  <r>
    <x v="19"/>
    <m/>
    <s v="x"/>
    <s v="x"/>
    <s v="x"/>
    <s v="x"/>
    <s v="es; hm; vi; cn; fr; ru"/>
    <s v="x"/>
    <s v="x"/>
    <s v="x"/>
    <m/>
    <m/>
    <m/>
    <m/>
    <s v="x"/>
    <m/>
    <m/>
    <m/>
    <m/>
    <m/>
    <m/>
    <m/>
    <m/>
    <s v="x"/>
    <m/>
    <n v="9"/>
  </r>
  <r>
    <x v="20"/>
    <m/>
    <s v="x"/>
    <m/>
    <m/>
    <s v="x"/>
    <s v="es; fr"/>
    <s v="x"/>
    <s v="x"/>
    <s v="x"/>
    <s v="x"/>
    <s v="x"/>
    <m/>
    <m/>
    <m/>
    <m/>
    <m/>
    <m/>
    <m/>
    <m/>
    <m/>
    <m/>
    <s v="x"/>
    <m/>
    <m/>
    <n v="8"/>
  </r>
  <r>
    <x v="21"/>
    <m/>
    <s v="x"/>
    <m/>
    <m/>
    <s v="x"/>
    <s v="*es; hm; vi; cn; fr; ru"/>
    <s v="x"/>
    <s v="x"/>
    <m/>
    <s v="x"/>
    <s v="x"/>
    <s v="x"/>
    <m/>
    <m/>
    <m/>
    <m/>
    <m/>
    <m/>
    <s v="x"/>
    <m/>
    <m/>
    <m/>
    <m/>
    <m/>
    <n v="8"/>
  </r>
  <r>
    <x v="22"/>
    <m/>
    <s v="x"/>
    <m/>
    <m/>
    <s v="x"/>
    <m/>
    <m/>
    <s v="x"/>
    <m/>
    <s v="x"/>
    <m/>
    <s v="x"/>
    <m/>
    <m/>
    <m/>
    <m/>
    <m/>
    <m/>
    <s v="x"/>
    <s v="x"/>
    <m/>
    <m/>
    <s v="x"/>
    <m/>
    <n v="8"/>
  </r>
  <r>
    <x v="23"/>
    <m/>
    <s v="x"/>
    <s v="x*"/>
    <m/>
    <s v="x"/>
    <m/>
    <s v="x"/>
    <s v="x"/>
    <s v="x"/>
    <s v="x"/>
    <s v="x"/>
    <m/>
    <m/>
    <m/>
    <m/>
    <m/>
    <m/>
    <m/>
    <s v="x"/>
    <m/>
    <m/>
    <m/>
    <m/>
    <m/>
    <n v="8"/>
  </r>
  <r>
    <x v="24"/>
    <m/>
    <s v="x"/>
    <s v="x*"/>
    <m/>
    <s v="x"/>
    <s v="es; fr"/>
    <m/>
    <s v="x"/>
    <s v="x"/>
    <m/>
    <s v="x"/>
    <s v="x"/>
    <s v="x"/>
    <m/>
    <m/>
    <m/>
    <m/>
    <s v="x"/>
    <m/>
    <m/>
    <m/>
    <m/>
    <m/>
    <m/>
    <n v="8"/>
  </r>
  <r>
    <x v="25"/>
    <m/>
    <s v="x"/>
    <s v="x"/>
    <s v="x"/>
    <s v="x"/>
    <m/>
    <s v="x"/>
    <s v="x"/>
    <s v="x"/>
    <m/>
    <m/>
    <m/>
    <m/>
    <s v="x"/>
    <m/>
    <m/>
    <m/>
    <m/>
    <m/>
    <m/>
    <m/>
    <m/>
    <m/>
    <m/>
    <n v="8"/>
  </r>
  <r>
    <x v="26"/>
    <m/>
    <s v="x"/>
    <m/>
    <m/>
    <s v="x"/>
    <s v="*es; hm; vi; cn; fr; ru"/>
    <s v="x"/>
    <s v="x"/>
    <m/>
    <m/>
    <s v="x"/>
    <s v="x"/>
    <m/>
    <m/>
    <m/>
    <m/>
    <m/>
    <s v="x"/>
    <s v="x"/>
    <m/>
    <m/>
    <m/>
    <m/>
    <m/>
    <n v="8"/>
  </r>
  <r>
    <x v="27"/>
    <m/>
    <s v="x"/>
    <m/>
    <s v="x"/>
    <s v="x"/>
    <m/>
    <s v="x"/>
    <s v="x"/>
    <m/>
    <s v="x"/>
    <m/>
    <m/>
    <m/>
    <m/>
    <m/>
    <m/>
    <m/>
    <s v="x"/>
    <m/>
    <m/>
    <m/>
    <m/>
    <s v="x"/>
    <m/>
    <n v="8"/>
  </r>
  <r>
    <x v="28"/>
    <m/>
    <s v="x"/>
    <s v="x"/>
    <m/>
    <s v="x"/>
    <m/>
    <m/>
    <s v="x"/>
    <s v="x"/>
    <m/>
    <m/>
    <m/>
    <m/>
    <m/>
    <s v="x"/>
    <m/>
    <m/>
    <m/>
    <m/>
    <m/>
    <m/>
    <m/>
    <s v="x"/>
    <m/>
    <n v="7"/>
  </r>
  <r>
    <x v="29"/>
    <m/>
    <s v="x"/>
    <m/>
    <s v="x"/>
    <s v="x"/>
    <m/>
    <s v="x"/>
    <s v="x"/>
    <m/>
    <s v="x"/>
    <m/>
    <m/>
    <m/>
    <m/>
    <m/>
    <m/>
    <m/>
    <m/>
    <s v="x"/>
    <m/>
    <m/>
    <m/>
    <m/>
    <m/>
    <n v="7"/>
  </r>
  <r>
    <x v="14"/>
    <m/>
    <s v="x"/>
    <m/>
    <m/>
    <s v="x"/>
    <m/>
    <s v="x"/>
    <s v="x"/>
    <m/>
    <m/>
    <s v="x"/>
    <s v="x"/>
    <m/>
    <m/>
    <m/>
    <m/>
    <m/>
    <m/>
    <s v="x"/>
    <m/>
    <m/>
    <m/>
    <m/>
    <m/>
    <n v="7"/>
  </r>
  <r>
    <x v="30"/>
    <m/>
    <s v="x"/>
    <s v="x"/>
    <m/>
    <s v="x"/>
    <m/>
    <s v="x"/>
    <s v="x"/>
    <s v="x"/>
    <m/>
    <s v="x"/>
    <m/>
    <m/>
    <m/>
    <m/>
    <m/>
    <m/>
    <m/>
    <m/>
    <m/>
    <m/>
    <m/>
    <m/>
    <m/>
    <n v="7"/>
  </r>
  <r>
    <x v="31"/>
    <m/>
    <s v="x"/>
    <s v="x"/>
    <s v="x"/>
    <s v="x"/>
    <m/>
    <m/>
    <s v="x"/>
    <s v="x"/>
    <m/>
    <m/>
    <m/>
    <m/>
    <m/>
    <m/>
    <m/>
    <m/>
    <m/>
    <s v="x"/>
    <m/>
    <m/>
    <m/>
    <m/>
    <m/>
    <n v="7"/>
  </r>
  <r>
    <x v="32"/>
    <m/>
    <s v="x"/>
    <m/>
    <m/>
    <s v="x"/>
    <m/>
    <s v="x"/>
    <s v="x"/>
    <m/>
    <s v="x"/>
    <s v="x"/>
    <m/>
    <s v="x"/>
    <m/>
    <m/>
    <m/>
    <m/>
    <m/>
    <m/>
    <m/>
    <m/>
    <m/>
    <m/>
    <m/>
    <n v="7"/>
  </r>
  <r>
    <x v="33"/>
    <m/>
    <s v="x"/>
    <m/>
    <m/>
    <s v="x"/>
    <m/>
    <s v="x"/>
    <s v="x"/>
    <m/>
    <s v="x"/>
    <s v="x"/>
    <m/>
    <m/>
    <m/>
    <m/>
    <m/>
    <m/>
    <m/>
    <m/>
    <m/>
    <m/>
    <m/>
    <m/>
    <m/>
    <n v="6"/>
  </r>
  <r>
    <x v="34"/>
    <m/>
    <s v="x"/>
    <s v="x"/>
    <s v="x"/>
    <m/>
    <m/>
    <m/>
    <s v="x"/>
    <s v="x"/>
    <m/>
    <m/>
    <m/>
    <m/>
    <m/>
    <m/>
    <m/>
    <m/>
    <s v="x"/>
    <m/>
    <m/>
    <m/>
    <m/>
    <m/>
    <m/>
    <n v="6"/>
  </r>
  <r>
    <x v="35"/>
    <m/>
    <s v="x"/>
    <s v="x*"/>
    <m/>
    <s v="x"/>
    <m/>
    <m/>
    <s v="x"/>
    <s v="x"/>
    <s v="x"/>
    <s v="x"/>
    <m/>
    <m/>
    <m/>
    <m/>
    <m/>
    <m/>
    <m/>
    <m/>
    <m/>
    <m/>
    <m/>
    <m/>
    <m/>
    <n v="6"/>
  </r>
  <r>
    <x v="36"/>
    <m/>
    <s v="x"/>
    <m/>
    <s v="x"/>
    <s v="x"/>
    <m/>
    <m/>
    <s v="x"/>
    <m/>
    <m/>
    <m/>
    <s v="x"/>
    <s v="x"/>
    <m/>
    <m/>
    <m/>
    <m/>
    <m/>
    <m/>
    <m/>
    <m/>
    <m/>
    <m/>
    <m/>
    <n v="6"/>
  </r>
  <r>
    <x v="37"/>
    <m/>
    <s v="x"/>
    <m/>
    <s v="x"/>
    <s v="x"/>
    <m/>
    <s v="x"/>
    <s v="x"/>
    <m/>
    <m/>
    <m/>
    <m/>
    <m/>
    <m/>
    <m/>
    <m/>
    <m/>
    <m/>
    <m/>
    <m/>
    <m/>
    <m/>
    <s v="x"/>
    <m/>
    <n v="6"/>
  </r>
  <r>
    <x v="38"/>
    <m/>
    <s v="x"/>
    <m/>
    <m/>
    <s v="x"/>
    <m/>
    <s v="x"/>
    <s v="x"/>
    <m/>
    <m/>
    <m/>
    <m/>
    <m/>
    <m/>
    <m/>
    <m/>
    <m/>
    <m/>
    <s v="x"/>
    <m/>
    <m/>
    <m/>
    <m/>
    <m/>
    <n v="5"/>
  </r>
  <r>
    <x v="39"/>
    <m/>
    <s v="x"/>
    <s v="x*"/>
    <m/>
    <s v="x"/>
    <m/>
    <s v="x"/>
    <s v="x"/>
    <m/>
    <m/>
    <m/>
    <m/>
    <m/>
    <m/>
    <m/>
    <m/>
    <m/>
    <m/>
    <m/>
    <m/>
    <m/>
    <m/>
    <m/>
    <m/>
    <n v="4"/>
  </r>
  <r>
    <x v="40"/>
    <m/>
    <s v="x"/>
    <s v="x"/>
    <m/>
    <m/>
    <m/>
    <m/>
    <s v="x"/>
    <m/>
    <m/>
    <s v="x"/>
    <m/>
    <m/>
    <m/>
    <m/>
    <m/>
    <m/>
    <m/>
    <m/>
    <m/>
    <m/>
    <m/>
    <m/>
    <m/>
    <n v="4"/>
  </r>
  <r>
    <x v="41"/>
    <m/>
    <s v="x"/>
    <m/>
    <m/>
    <s v="x"/>
    <m/>
    <m/>
    <s v="x"/>
    <m/>
    <m/>
    <m/>
    <s v="x"/>
    <m/>
    <m/>
    <m/>
    <m/>
    <m/>
    <m/>
    <m/>
    <m/>
    <m/>
    <m/>
    <m/>
    <m/>
    <n v="4"/>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s v="x"/>
    <s v="x"/>
    <s v="x"/>
    <s v="es; vi; cn; fr; ru"/>
    <s v="x"/>
    <s v="x"/>
    <s v="x"/>
    <m/>
    <s v="x"/>
    <s v="x"/>
    <m/>
    <s v="x"/>
    <m/>
    <m/>
    <m/>
    <m/>
    <m/>
    <m/>
    <m/>
    <m/>
    <s v="x"/>
    <m/>
    <n v="11"/>
  </r>
  <r>
    <x v="5"/>
    <m/>
    <s v="x"/>
    <m/>
    <s v="x"/>
    <s v="x"/>
    <s v="*es; hm; vi; cn; fr; ru"/>
    <s v="x"/>
    <s v="x"/>
    <s v="x"/>
    <s v="x"/>
    <s v="x"/>
    <s v="x"/>
    <m/>
    <m/>
    <m/>
    <m/>
    <m/>
    <m/>
    <s v="x"/>
    <m/>
    <m/>
    <m/>
    <s v="x"/>
    <m/>
    <n v="11"/>
  </r>
  <r>
    <x v="6"/>
    <m/>
    <s v="x"/>
    <m/>
    <m/>
    <s v="x"/>
    <m/>
    <s v="x"/>
    <s v="x"/>
    <s v="x"/>
    <s v="x"/>
    <s v="x"/>
    <s v="x"/>
    <m/>
    <s v="x"/>
    <m/>
    <m/>
    <m/>
    <m/>
    <s v="x"/>
    <s v="x"/>
    <m/>
    <m/>
    <m/>
    <m/>
    <n v="11"/>
  </r>
  <r>
    <x v="7"/>
    <m/>
    <s v="x"/>
    <m/>
    <m/>
    <s v="x"/>
    <m/>
    <s v="x"/>
    <s v="x"/>
    <s v="x"/>
    <s v="x"/>
    <m/>
    <s v="x"/>
    <m/>
    <m/>
    <m/>
    <m/>
    <m/>
    <s v="x"/>
    <s v="x"/>
    <m/>
    <m/>
    <s v="x"/>
    <s v="x"/>
    <m/>
    <n v="11"/>
  </r>
  <r>
    <x v="8"/>
    <m/>
    <s v="x"/>
    <s v="x"/>
    <s v="x"/>
    <s v="x"/>
    <s v="*es; hm; vi; cn; fr; ru"/>
    <s v="x"/>
    <s v="x"/>
    <s v="x"/>
    <m/>
    <m/>
    <s v="x"/>
    <m/>
    <s v="x"/>
    <m/>
    <m/>
    <m/>
    <m/>
    <m/>
    <m/>
    <m/>
    <m/>
    <s v="x"/>
    <m/>
    <n v="10"/>
  </r>
  <r>
    <x v="9"/>
    <m/>
    <s v="x"/>
    <s v="x"/>
    <s v="x"/>
    <s v="x"/>
    <s v="es; hm; vi; cn; fr; ru"/>
    <s v="x"/>
    <s v="x"/>
    <s v="x"/>
    <m/>
    <m/>
    <s v="x"/>
    <m/>
    <s v="x"/>
    <m/>
    <m/>
    <m/>
    <m/>
    <m/>
    <m/>
    <m/>
    <m/>
    <s v="x"/>
    <m/>
    <n v="10"/>
  </r>
  <r>
    <x v="10"/>
    <m/>
    <s v="x"/>
    <s v="x"/>
    <s v="x"/>
    <s v="x"/>
    <m/>
    <m/>
    <s v="x"/>
    <s v="x"/>
    <s v="x"/>
    <s v="x"/>
    <s v="x"/>
    <s v="x"/>
    <m/>
    <m/>
    <m/>
    <m/>
    <m/>
    <m/>
    <m/>
    <m/>
    <m/>
    <m/>
    <m/>
    <n v="10"/>
  </r>
  <r>
    <x v="11"/>
    <m/>
    <s v="x"/>
    <s v="x"/>
    <s v="x"/>
    <s v="x"/>
    <m/>
    <m/>
    <s v="x"/>
    <s v="x"/>
    <s v="x"/>
    <s v="x"/>
    <s v="x"/>
    <s v="x"/>
    <m/>
    <m/>
    <m/>
    <m/>
    <m/>
    <m/>
    <m/>
    <m/>
    <m/>
    <m/>
    <m/>
    <n v="10"/>
  </r>
  <r>
    <x v="12"/>
    <m/>
    <s v="x"/>
    <m/>
    <m/>
    <s v="x"/>
    <m/>
    <s v="x"/>
    <s v="x"/>
    <s v="x"/>
    <s v="x"/>
    <s v="x"/>
    <s v="x"/>
    <m/>
    <m/>
    <m/>
    <m/>
    <m/>
    <m/>
    <s v="x"/>
    <m/>
    <m/>
    <m/>
    <m/>
    <m/>
    <n v="9"/>
  </r>
  <r>
    <x v="13"/>
    <m/>
    <s v="x"/>
    <s v="x"/>
    <s v="x"/>
    <s v="x"/>
    <s v="es; hm; vi; cn; fr; ru"/>
    <s v="x"/>
    <s v="x"/>
    <s v="x"/>
    <m/>
    <m/>
    <m/>
    <m/>
    <s v="x"/>
    <m/>
    <m/>
    <m/>
    <m/>
    <m/>
    <m/>
    <m/>
    <m/>
    <s v="x"/>
    <m/>
    <n v="9"/>
  </r>
  <r>
    <x v="14"/>
    <m/>
    <s v="x"/>
    <m/>
    <m/>
    <s v="x"/>
    <s v="es; fr"/>
    <s v="x"/>
    <s v="x"/>
    <s v="x"/>
    <s v="x"/>
    <s v="x"/>
    <m/>
    <m/>
    <m/>
    <m/>
    <m/>
    <m/>
    <m/>
    <m/>
    <m/>
    <m/>
    <s v="x"/>
    <m/>
    <m/>
    <n v="8"/>
  </r>
  <r>
    <x v="15"/>
    <m/>
    <s v="x"/>
    <s v="x"/>
    <m/>
    <m/>
    <m/>
    <s v="x"/>
    <m/>
    <s v="x"/>
    <s v="x"/>
    <m/>
    <m/>
    <m/>
    <m/>
    <m/>
    <m/>
    <m/>
    <m/>
    <m/>
    <s v="x"/>
    <s v="x"/>
    <m/>
    <s v="x"/>
    <m/>
    <n v="8"/>
  </r>
  <r>
    <x v="16"/>
    <m/>
    <s v="x"/>
    <s v="x*"/>
    <m/>
    <s v="x"/>
    <m/>
    <s v="x"/>
    <s v="x"/>
    <s v="x"/>
    <s v="x"/>
    <s v="x"/>
    <m/>
    <m/>
    <m/>
    <m/>
    <m/>
    <m/>
    <m/>
    <s v="x"/>
    <m/>
    <m/>
    <m/>
    <m/>
    <m/>
    <n v="8"/>
  </r>
  <r>
    <x v="17"/>
    <m/>
    <s v="x"/>
    <s v="x*"/>
    <m/>
    <s v="x"/>
    <s v="es; fr"/>
    <m/>
    <s v="x"/>
    <s v="x"/>
    <m/>
    <s v="x"/>
    <s v="x"/>
    <s v="x"/>
    <m/>
    <m/>
    <m/>
    <m/>
    <s v="x"/>
    <m/>
    <m/>
    <m/>
    <m/>
    <m/>
    <m/>
    <n v="8"/>
  </r>
  <r>
    <x v="18"/>
    <m/>
    <s v="x"/>
    <s v="x"/>
    <s v="x"/>
    <s v="x"/>
    <m/>
    <s v="x"/>
    <s v="x"/>
    <s v="x"/>
    <m/>
    <m/>
    <m/>
    <m/>
    <s v="x"/>
    <m/>
    <m/>
    <m/>
    <m/>
    <m/>
    <m/>
    <m/>
    <m/>
    <m/>
    <m/>
    <n v="8"/>
  </r>
  <r>
    <x v="19"/>
    <m/>
    <s v="x"/>
    <s v="x"/>
    <m/>
    <s v="x"/>
    <m/>
    <m/>
    <s v="x"/>
    <s v="x"/>
    <m/>
    <m/>
    <m/>
    <m/>
    <m/>
    <s v="x"/>
    <m/>
    <m/>
    <m/>
    <m/>
    <m/>
    <m/>
    <m/>
    <s v="x"/>
    <m/>
    <n v="7"/>
  </r>
  <r>
    <x v="20"/>
    <m/>
    <s v="x"/>
    <s v="x"/>
    <m/>
    <s v="x"/>
    <m/>
    <s v="x"/>
    <s v="x"/>
    <s v="x"/>
    <m/>
    <s v="x"/>
    <m/>
    <m/>
    <m/>
    <m/>
    <m/>
    <m/>
    <m/>
    <m/>
    <m/>
    <m/>
    <m/>
    <m/>
    <m/>
    <n v="7"/>
  </r>
  <r>
    <x v="21"/>
    <m/>
    <s v="x"/>
    <s v="x"/>
    <s v="x"/>
    <s v="x"/>
    <m/>
    <m/>
    <s v="x"/>
    <s v="x"/>
    <m/>
    <m/>
    <m/>
    <m/>
    <m/>
    <m/>
    <m/>
    <m/>
    <m/>
    <s v="x"/>
    <m/>
    <m/>
    <m/>
    <m/>
    <m/>
    <n v="7"/>
  </r>
  <r>
    <x v="22"/>
    <m/>
    <s v="x"/>
    <m/>
    <m/>
    <s v="x"/>
    <s v="es"/>
    <m/>
    <m/>
    <s v="x"/>
    <s v="x"/>
    <s v="x"/>
    <m/>
    <m/>
    <m/>
    <m/>
    <m/>
    <m/>
    <s v="x"/>
    <m/>
    <m/>
    <m/>
    <m/>
    <s v="x"/>
    <m/>
    <n v="7"/>
  </r>
  <r>
    <x v="23"/>
    <m/>
    <s v="x"/>
    <s v="x"/>
    <m/>
    <s v="x"/>
    <m/>
    <s v="x"/>
    <m/>
    <s v="x"/>
    <m/>
    <m/>
    <s v="x"/>
    <m/>
    <m/>
    <m/>
    <m/>
    <m/>
    <m/>
    <s v="x"/>
    <m/>
    <m/>
    <m/>
    <m/>
    <m/>
    <n v="7"/>
  </r>
  <r>
    <x v="24"/>
    <m/>
    <s v="x"/>
    <s v="x"/>
    <s v="x"/>
    <m/>
    <m/>
    <m/>
    <s v="x"/>
    <s v="x"/>
    <m/>
    <m/>
    <m/>
    <m/>
    <m/>
    <m/>
    <m/>
    <m/>
    <s v="x"/>
    <m/>
    <m/>
    <m/>
    <m/>
    <m/>
    <m/>
    <n v="6"/>
  </r>
  <r>
    <x v="25"/>
    <m/>
    <s v="x"/>
    <s v="x*"/>
    <m/>
    <s v="x"/>
    <m/>
    <m/>
    <s v="x"/>
    <s v="x"/>
    <s v="x"/>
    <s v="x"/>
    <m/>
    <m/>
    <m/>
    <m/>
    <m/>
    <m/>
    <m/>
    <m/>
    <m/>
    <m/>
    <m/>
    <m/>
    <m/>
    <n v="6"/>
  </r>
  <r>
    <x v="26"/>
    <m/>
    <s v="x"/>
    <s v="x"/>
    <m/>
    <s v="x"/>
    <m/>
    <m/>
    <m/>
    <s v="x"/>
    <m/>
    <s v="x"/>
    <m/>
    <m/>
    <m/>
    <m/>
    <m/>
    <m/>
    <m/>
    <m/>
    <m/>
    <m/>
    <m/>
    <m/>
    <m/>
    <n v="5"/>
  </r>
  <r>
    <x v="27"/>
    <m/>
    <s v="x"/>
    <s v="x*"/>
    <m/>
    <s v="x"/>
    <m/>
    <m/>
    <m/>
    <s v="x"/>
    <m/>
    <s v="x"/>
    <m/>
    <m/>
    <m/>
    <m/>
    <m/>
    <m/>
    <m/>
    <m/>
    <m/>
    <m/>
    <m/>
    <m/>
    <m/>
    <n v="4"/>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x v="0"/>
    <m/>
    <s v="Free For Resident"/>
    <s v="Free for enterprise"/>
    <s v="Account Required _x000a_(resident)"/>
    <s v="Account Required _x000a_(enterprise)"/>
    <s v="Multilingual Platform"/>
    <s v="Public Comment"/>
    <s v="Community Conversations + Idea Generation"/>
    <s v="Mobile-Friendly"/>
    <s v="Stakeholder Engagement"/>
    <s v="Surveys"/>
    <s v="Photo Narratives + Analysis"/>
    <s v="Video Participation "/>
    <s v="Video Streaming"/>
    <s v="Podcast"/>
    <s v="Transit Specific"/>
    <m/>
    <s v="Real-Time Reporting"/>
    <s v="Mapping/Spatial Capabilities"/>
    <s v="Scenario Analysis"/>
    <s v="Indicator Tracking"/>
    <s v="Participatory Budgeting"/>
    <s v="Data Management"/>
    <m/>
    <s v="Number of x's (total) "/>
  </r>
  <r>
    <x v="1"/>
    <m/>
    <s v="Free for resident is defined as being completely cost-free for resident use."/>
    <s v="Free for enterprise is defined as having a cost-free option for enterprises. * indicates a paid option of that platform exists with added features."/>
    <s v="Resident must create an account in order to participate in any functions provided by the platform"/>
    <s v="Enterprise must create an account in order to use tools provided by the platform. Platforms may be free for an enterprise but require an account."/>
    <s v="Includes a built in feature for one or more languages beyond English. Notation for all languages spoken by more than 0.2% of the population in Minnesota. Spanish=sp; Hmong=hm; Vietnamese=vi; Chinese=ch; French=fr; Russian=ru. *indicates platform is powered by google translate. Google translates all platforms independently, &quot;powered by&quot; indicates greater specificity."/>
    <s v="Platform provides a venue for participants to record their opinion. Different from chat or conversation."/>
    <s v="Platform provides a method of dialogue between residents and enterprises as well as between residents. Not related to the ability to record information (video)."/>
    <s v="Platform is formated so that use mobily is as seamless or better than the desktop version."/>
    <s v="Includes all kinds of engagement with vested parties larger than a single resident (stakeholder). Engagement is unique to each platform depending on the tools offered."/>
    <s v="Platform can create a questionnaire with a variety of possible responses."/>
    <s v="Allows for the uploading of photos which can be shared with interested parties."/>
    <s v="Allows for the participation of residents/stakeholders in discussion."/>
    <s v="Streaming video is content sent in compressed form over the Internet and displayed by the viewer in real time."/>
    <s v="A digital audio file made available publicly on the internet or for download"/>
    <s v="Intention of platform is geared particularly to transit engagement. Tools vary."/>
    <m/>
    <s v="The immediate analyzation and description of business processes or incoming data as they occur. Varies by site depending on what is being reported on."/>
    <s v="Ability to map data or read gis mapping files."/>
    <s v="Scenario analysis is conducted, to analyze the impacts of possible future events on the system performance by taking into account several alternative outcomes"/>
    <s v="Indicator Tracking allows for the tracking of indicators in a monitoring &amp; evaluation plan."/>
    <s v="Creates a method by which residents and stakeholders can engage in municipal/project budgeting"/>
    <s v="Relating to acquiring, validating, storing, protecting, and processing data to ensure the accessibility, reliability, and timeliness of the data for its users. Data varies by tools provided by platform."/>
    <m/>
    <m/>
  </r>
  <r>
    <x v="2"/>
    <m/>
    <s v="x"/>
    <m/>
    <m/>
    <s v="x"/>
    <m/>
    <s v="x"/>
    <s v="x"/>
    <s v="x"/>
    <s v="x"/>
    <s v="x"/>
    <s v="x"/>
    <m/>
    <m/>
    <m/>
    <s v="x"/>
    <m/>
    <m/>
    <s v="x"/>
    <s v="x"/>
    <m/>
    <m/>
    <s v="x"/>
    <m/>
    <n v="12"/>
  </r>
  <r>
    <x v="3"/>
    <m/>
    <s v="x"/>
    <m/>
    <s v="x"/>
    <s v="x"/>
    <m/>
    <s v="x"/>
    <s v="x"/>
    <s v="x"/>
    <s v="x"/>
    <s v="x"/>
    <s v="x"/>
    <m/>
    <m/>
    <m/>
    <m/>
    <m/>
    <m/>
    <s v="x"/>
    <s v="x"/>
    <m/>
    <m/>
    <s v="x"/>
    <m/>
    <n v="12"/>
  </r>
  <r>
    <x v="4"/>
    <m/>
    <s v="x"/>
    <m/>
    <s v="x"/>
    <s v="x"/>
    <m/>
    <s v="x"/>
    <s v="x"/>
    <m/>
    <s v="x"/>
    <m/>
    <s v="x"/>
    <m/>
    <m/>
    <m/>
    <m/>
    <m/>
    <m/>
    <s v="x"/>
    <s v="x"/>
    <m/>
    <s v="x"/>
    <s v="x"/>
    <m/>
    <n v="11"/>
  </r>
  <r>
    <x v="5"/>
    <m/>
    <s v="x"/>
    <m/>
    <s v="x"/>
    <s v="x"/>
    <s v="*es; hm; vi; cn; fr; ru"/>
    <s v="x"/>
    <s v="x"/>
    <s v="x"/>
    <s v="x"/>
    <s v="x"/>
    <s v="x"/>
    <m/>
    <m/>
    <m/>
    <m/>
    <m/>
    <m/>
    <s v="x"/>
    <m/>
    <m/>
    <m/>
    <s v="x"/>
    <m/>
    <n v="11"/>
  </r>
  <r>
    <x v="6"/>
    <m/>
    <s v="x"/>
    <m/>
    <m/>
    <s v="x"/>
    <m/>
    <s v="x"/>
    <s v="x"/>
    <s v="x"/>
    <s v="x"/>
    <s v="x"/>
    <s v="x"/>
    <m/>
    <s v="x"/>
    <m/>
    <m/>
    <m/>
    <m/>
    <s v="x"/>
    <s v="x"/>
    <m/>
    <m/>
    <m/>
    <m/>
    <n v="11"/>
  </r>
  <r>
    <x v="7"/>
    <m/>
    <s v="x"/>
    <m/>
    <m/>
    <s v="x"/>
    <m/>
    <s v="x"/>
    <s v="x"/>
    <s v="x"/>
    <s v="x"/>
    <m/>
    <s v="x"/>
    <m/>
    <m/>
    <m/>
    <m/>
    <m/>
    <s v="x"/>
    <s v="x"/>
    <m/>
    <m/>
    <s v="x"/>
    <s v="x"/>
    <m/>
    <n v="11"/>
  </r>
  <r>
    <x v="8"/>
    <m/>
    <s v="x"/>
    <s v="x"/>
    <s v="x"/>
    <s v="x"/>
    <m/>
    <m/>
    <s v="x"/>
    <s v="x"/>
    <s v="x"/>
    <s v="x"/>
    <s v="x"/>
    <s v="x"/>
    <m/>
    <m/>
    <m/>
    <m/>
    <m/>
    <m/>
    <m/>
    <m/>
    <m/>
    <m/>
    <m/>
    <n v="10"/>
  </r>
  <r>
    <x v="9"/>
    <m/>
    <s v="x"/>
    <s v="x"/>
    <s v="x"/>
    <s v="x"/>
    <m/>
    <m/>
    <s v="x"/>
    <s v="x"/>
    <s v="x"/>
    <s v="x"/>
    <s v="x"/>
    <s v="x"/>
    <m/>
    <m/>
    <m/>
    <m/>
    <m/>
    <m/>
    <m/>
    <m/>
    <m/>
    <m/>
    <m/>
    <n v="10"/>
  </r>
  <r>
    <x v="10"/>
    <m/>
    <s v="x"/>
    <m/>
    <m/>
    <s v="x"/>
    <m/>
    <s v="x"/>
    <s v="x"/>
    <m/>
    <s v="x"/>
    <s v="x"/>
    <m/>
    <s v="x"/>
    <s v="x"/>
    <m/>
    <m/>
    <m/>
    <m/>
    <s v="x"/>
    <m/>
    <m/>
    <m/>
    <m/>
    <m/>
    <n v="9"/>
  </r>
  <r>
    <x v="11"/>
    <m/>
    <s v="x"/>
    <m/>
    <m/>
    <s v="x"/>
    <m/>
    <s v="x"/>
    <s v="x"/>
    <s v="x"/>
    <s v="x"/>
    <s v="x"/>
    <s v="x"/>
    <m/>
    <m/>
    <m/>
    <m/>
    <m/>
    <m/>
    <s v="x"/>
    <m/>
    <m/>
    <m/>
    <m/>
    <m/>
    <n v="9"/>
  </r>
  <r>
    <x v="12"/>
    <m/>
    <s v="x"/>
    <m/>
    <m/>
    <s v="x"/>
    <m/>
    <s v="x"/>
    <s v="x"/>
    <m/>
    <s v="x"/>
    <s v="x"/>
    <s v="x"/>
    <s v="x"/>
    <s v="x"/>
    <m/>
    <m/>
    <m/>
    <m/>
    <m/>
    <m/>
    <m/>
    <m/>
    <m/>
    <m/>
    <n v="9"/>
  </r>
  <r>
    <x v="13"/>
    <m/>
    <s v="x"/>
    <m/>
    <m/>
    <s v="x"/>
    <m/>
    <s v="x"/>
    <s v="x"/>
    <m/>
    <s v="x"/>
    <s v="x"/>
    <m/>
    <s v="x"/>
    <s v="x"/>
    <m/>
    <m/>
    <m/>
    <m/>
    <s v="x"/>
    <m/>
    <m/>
    <m/>
    <m/>
    <m/>
    <n v="9"/>
  </r>
  <r>
    <x v="14"/>
    <m/>
    <s v="x"/>
    <m/>
    <s v="x"/>
    <s v="x"/>
    <s v="es; cn; fr; ru"/>
    <s v="x"/>
    <s v="x"/>
    <m/>
    <s v="x"/>
    <s v="x"/>
    <s v="x"/>
    <m/>
    <m/>
    <m/>
    <m/>
    <m/>
    <m/>
    <s v="x"/>
    <m/>
    <m/>
    <m/>
    <m/>
    <m/>
    <n v="9"/>
  </r>
  <r>
    <x v="15"/>
    <m/>
    <s v="x"/>
    <m/>
    <m/>
    <s v="x"/>
    <s v="es; fr"/>
    <s v="x"/>
    <s v="x"/>
    <s v="x"/>
    <s v="x"/>
    <s v="x"/>
    <m/>
    <m/>
    <m/>
    <m/>
    <m/>
    <m/>
    <m/>
    <m/>
    <m/>
    <m/>
    <s v="x"/>
    <m/>
    <m/>
    <n v="8"/>
  </r>
  <r>
    <x v="16"/>
    <m/>
    <s v="x"/>
    <s v="x"/>
    <m/>
    <m/>
    <m/>
    <s v="x"/>
    <m/>
    <s v="x"/>
    <s v="x"/>
    <m/>
    <m/>
    <m/>
    <m/>
    <m/>
    <m/>
    <m/>
    <m/>
    <m/>
    <s v="x"/>
    <s v="x"/>
    <m/>
    <s v="x"/>
    <m/>
    <n v="8"/>
  </r>
  <r>
    <x v="17"/>
    <m/>
    <s v="x"/>
    <m/>
    <m/>
    <s v="x"/>
    <s v="*es; hm; vi; cn; fr; ru"/>
    <s v="x"/>
    <s v="x"/>
    <m/>
    <s v="x"/>
    <s v="x"/>
    <s v="x"/>
    <m/>
    <m/>
    <m/>
    <m/>
    <m/>
    <m/>
    <s v="x"/>
    <m/>
    <m/>
    <m/>
    <m/>
    <m/>
    <n v="8"/>
  </r>
  <r>
    <x v="18"/>
    <m/>
    <s v="x"/>
    <m/>
    <m/>
    <s v="x"/>
    <m/>
    <m/>
    <s v="x"/>
    <m/>
    <s v="x"/>
    <m/>
    <s v="x"/>
    <m/>
    <m/>
    <m/>
    <m/>
    <m/>
    <m/>
    <s v="x"/>
    <s v="x"/>
    <m/>
    <m/>
    <s v="x"/>
    <m/>
    <n v="8"/>
  </r>
  <r>
    <x v="19"/>
    <m/>
    <s v="x"/>
    <s v="x*"/>
    <m/>
    <s v="x"/>
    <m/>
    <s v="x"/>
    <s v="x"/>
    <s v="x"/>
    <s v="x"/>
    <s v="x"/>
    <m/>
    <m/>
    <m/>
    <m/>
    <m/>
    <m/>
    <m/>
    <s v="x"/>
    <m/>
    <m/>
    <m/>
    <m/>
    <m/>
    <n v="8"/>
  </r>
  <r>
    <x v="20"/>
    <m/>
    <s v="x"/>
    <m/>
    <s v="x"/>
    <s v="x"/>
    <m/>
    <s v="x"/>
    <s v="x"/>
    <m/>
    <s v="x"/>
    <m/>
    <m/>
    <m/>
    <m/>
    <m/>
    <m/>
    <m/>
    <s v="x"/>
    <m/>
    <m/>
    <m/>
    <m/>
    <s v="x"/>
    <m/>
    <n v="8"/>
  </r>
  <r>
    <x v="21"/>
    <m/>
    <s v="x"/>
    <m/>
    <m/>
    <s v="x"/>
    <m/>
    <m/>
    <m/>
    <m/>
    <s v="x"/>
    <m/>
    <m/>
    <m/>
    <m/>
    <m/>
    <m/>
    <m/>
    <m/>
    <s v="x"/>
    <s v="x"/>
    <s v="x"/>
    <m/>
    <s v="x"/>
    <m/>
    <n v="7"/>
  </r>
  <r>
    <x v="22"/>
    <m/>
    <s v="x"/>
    <m/>
    <s v="x"/>
    <s v="x"/>
    <m/>
    <s v="x"/>
    <s v="x"/>
    <m/>
    <s v="x"/>
    <m/>
    <m/>
    <m/>
    <m/>
    <m/>
    <m/>
    <m/>
    <m/>
    <s v="x"/>
    <m/>
    <m/>
    <m/>
    <m/>
    <m/>
    <n v="7"/>
  </r>
  <r>
    <x v="23"/>
    <m/>
    <s v="x"/>
    <m/>
    <m/>
    <s v="x"/>
    <m/>
    <s v="x"/>
    <s v="x"/>
    <m/>
    <s v="x"/>
    <s v="x"/>
    <m/>
    <s v="x"/>
    <m/>
    <m/>
    <m/>
    <m/>
    <m/>
    <m/>
    <m/>
    <m/>
    <m/>
    <m/>
    <m/>
    <n v="7"/>
  </r>
  <r>
    <x v="24"/>
    <m/>
    <s v="x"/>
    <m/>
    <m/>
    <s v="x"/>
    <m/>
    <m/>
    <m/>
    <m/>
    <s v="x"/>
    <m/>
    <m/>
    <m/>
    <m/>
    <m/>
    <m/>
    <m/>
    <m/>
    <s v="x"/>
    <s v="x"/>
    <m/>
    <s v="x"/>
    <s v="x"/>
    <m/>
    <n v="7"/>
  </r>
  <r>
    <x v="25"/>
    <m/>
    <s v="x"/>
    <m/>
    <m/>
    <s v="x"/>
    <s v="es"/>
    <m/>
    <m/>
    <s v="x"/>
    <s v="x"/>
    <s v="x"/>
    <m/>
    <m/>
    <m/>
    <m/>
    <m/>
    <m/>
    <s v="x"/>
    <m/>
    <m/>
    <m/>
    <m/>
    <s v="x"/>
    <m/>
    <n v="7"/>
  </r>
  <r>
    <x v="26"/>
    <m/>
    <s v="x"/>
    <m/>
    <m/>
    <s v="x"/>
    <m/>
    <s v="x"/>
    <m/>
    <m/>
    <s v="x"/>
    <m/>
    <m/>
    <m/>
    <m/>
    <m/>
    <m/>
    <m/>
    <m/>
    <m/>
    <m/>
    <s v="x"/>
    <s v="x"/>
    <m/>
    <m/>
    <n v="6"/>
  </r>
  <r>
    <x v="27"/>
    <m/>
    <s v="x"/>
    <m/>
    <m/>
    <s v="x"/>
    <m/>
    <m/>
    <m/>
    <m/>
    <s v="x"/>
    <m/>
    <m/>
    <m/>
    <m/>
    <m/>
    <s v="x"/>
    <m/>
    <m/>
    <s v="x"/>
    <s v="x"/>
    <m/>
    <m/>
    <m/>
    <m/>
    <n v="6"/>
  </r>
  <r>
    <x v="28"/>
    <m/>
    <s v="x"/>
    <m/>
    <m/>
    <s v="x"/>
    <m/>
    <s v="x"/>
    <s v="x"/>
    <m/>
    <s v="x"/>
    <s v="x"/>
    <m/>
    <m/>
    <m/>
    <m/>
    <m/>
    <m/>
    <m/>
    <m/>
    <m/>
    <m/>
    <m/>
    <m/>
    <m/>
    <n v="6"/>
  </r>
  <r>
    <x v="29"/>
    <m/>
    <s v="x"/>
    <s v="x*"/>
    <m/>
    <s v="x"/>
    <m/>
    <m/>
    <s v="x"/>
    <s v="x"/>
    <s v="x"/>
    <s v="x"/>
    <m/>
    <m/>
    <m/>
    <m/>
    <m/>
    <m/>
    <m/>
    <m/>
    <m/>
    <m/>
    <m/>
    <m/>
    <m/>
    <n v="6"/>
  </r>
  <r>
    <x v="30"/>
    <m/>
    <s v="x"/>
    <m/>
    <m/>
    <s v="x"/>
    <m/>
    <m/>
    <m/>
    <m/>
    <s v="x"/>
    <m/>
    <m/>
    <m/>
    <m/>
    <m/>
    <m/>
    <m/>
    <s v="x"/>
    <m/>
    <m/>
    <m/>
    <s v="x"/>
    <s v="x"/>
    <m/>
    <n v="6"/>
  </r>
  <r>
    <x v="31"/>
    <m/>
    <s v="x"/>
    <m/>
    <m/>
    <s v="x"/>
    <m/>
    <m/>
    <m/>
    <m/>
    <s v="x"/>
    <m/>
    <m/>
    <m/>
    <m/>
    <m/>
    <m/>
    <m/>
    <m/>
    <m/>
    <m/>
    <m/>
    <m/>
    <m/>
    <m/>
    <n v="3"/>
  </r>
</pivotCacheRecord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REE1" xr10:uid="{73F659A1-1D67-4E72-BCC3-45C2D8E4F0FC}" sourceName="FREE">
  <data>
    <tabular pivotCacheId="404669717">
      <items count="24">
        <i x="12"/>
        <i x="20"/>
        <i x="21"/>
        <i x="16"/>
        <i x="17"/>
        <i x="2"/>
        <i x="23"/>
        <i x="11"/>
        <i x="13" s="1"/>
        <i x="5"/>
        <i x="10"/>
        <i x="9"/>
        <i x="18"/>
        <i x="8"/>
        <i x="1"/>
        <i x="15"/>
        <i x="19"/>
        <i x="22"/>
        <i x="6"/>
        <i x="3"/>
        <i x="14"/>
        <i x="7"/>
        <i x="4"/>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OTO_NARRATIVES" xr10:uid="{4E2D511C-3F21-43FD-9DD1-C4DBCCB832FE}" sourceName="PHOTO NARRATIVES">
  <data>
    <tabular pivotCacheId="1597037425">
      <items count="24">
        <i x="13"/>
        <i x="17"/>
        <i x="14"/>
        <i x="18"/>
        <i x="4"/>
        <i x="15" s="1"/>
        <i x="9"/>
        <i x="5"/>
        <i x="16"/>
        <i x="19"/>
        <i x="2"/>
        <i x="6"/>
        <i x="3"/>
        <i x="7"/>
        <i x="23"/>
        <i x="1"/>
        <i x="22"/>
        <i x="20"/>
        <i x="8"/>
        <i x="10"/>
        <i x="11"/>
        <i x="21"/>
        <i x="12"/>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IDEO_PARTICIPATION" xr10:uid="{F13D84EF-2362-4E1B-9442-EA121209E173}" sourceName="VIDEO PARTICIPATION">
  <data>
    <tabular pivotCacheId="205081265">
      <items count="10">
        <i x="1"/>
        <i x="4"/>
        <i x="5" s="1"/>
        <i x="6"/>
        <i x="8"/>
        <i x="7"/>
        <i x="9"/>
        <i x="2"/>
        <i x="3"/>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IDEO_STREAMING" xr10:uid="{094E11AA-A8B3-45F4-B303-C77E88DD2567}" sourceName="VIDEO STREAMING">
  <data>
    <tabular pivotCacheId="1950321384">
      <items count="11">
        <i x="1"/>
        <i x="6" s="1"/>
        <i x="7"/>
        <i x="8"/>
        <i x="2"/>
        <i x="4"/>
        <i x="3"/>
        <i x="10"/>
        <i x="5"/>
        <i x="9"/>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LL_SHEET" xr10:uid="{AF69C7FE-F646-4602-BEFF-A3D27A6A386F}" sourceName="FULL SHEET">
  <data>
    <tabular pivotCacheId="1786606383">
      <items count="3">
        <i x="1"/>
        <i x="2"/>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LL_SHEET1" xr10:uid="{E66AD2DF-8D9F-44A0-B8ED-6CF9B6BBC97E}" sourceName="FULL SHEET">
  <data>
    <tabular pivotCacheId="264334417">
      <items count="5">
        <i x="1"/>
        <i x="3"/>
        <i x="4"/>
        <i x="2" s="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AL_TIME_REPORTING" xr10:uid="{807FD1C7-07CE-4AD6-B1F1-C55B1EF942E0}" sourceName="REAL-TIME REPORTING">
  <data>
    <tabular pivotCacheId="1323549545">
      <items count="10">
        <i x="1"/>
        <i x="3"/>
        <i x="7"/>
        <i x="8" s="1"/>
        <i x="4"/>
        <i x="2"/>
        <i x="6"/>
        <i x="5"/>
        <i x="9"/>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PPING_ABILITIES" xr10:uid="{7CAA9E96-D166-47FB-8F34-764F73728774}" sourceName="MAPPING ABILITIES">
  <data>
    <tabular pivotCacheId="529463667">
      <items count="27">
        <i x="1" s="1"/>
        <i x="8"/>
        <i x="24"/>
        <i x="17"/>
        <i x="22"/>
        <i x="18"/>
        <i x="9"/>
        <i x="23"/>
        <i x="13"/>
        <i x="10"/>
        <i x="14"/>
        <i x="26"/>
        <i x="19"/>
        <i x="11"/>
        <i x="15"/>
        <i x="4"/>
        <i x="25"/>
        <i x="12"/>
        <i x="2"/>
        <i x="5"/>
        <i x="3"/>
        <i x="6"/>
        <i x="20"/>
        <i x="16"/>
        <i x="7"/>
        <i x="21"/>
        <i x="0"/>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ENARIO_ANALYSIS" xr10:uid="{DFE21B89-2013-488F-BAC2-002E8D235821}" sourceName="SCENARIO ANALYSIS">
  <data>
    <tabular pivotCacheId="542174781">
      <items count="12">
        <i x="1"/>
        <i x="9"/>
        <i x="11"/>
        <i x="7" s="1"/>
        <i x="8"/>
        <i x="4"/>
        <i x="6"/>
        <i x="2"/>
        <i x="3"/>
        <i x="5"/>
        <i x="10"/>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RACKING" xr10:uid="{0176B65E-90A2-4970-9C6E-4F9481D40022}" sourceName="INDICATOR TRACKING">
  <data>
    <tabular pivotCacheId="1053121328">
      <items count="5">
        <i x="1"/>
        <i x="4" s="1"/>
        <i x="3"/>
        <i x="2"/>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ICIPATORY_BUDGETING" xr10:uid="{CECA820E-4787-4377-8514-5CD9F27A63A1}" sourceName="PARTICIPATORY BUDGETING">
  <data>
    <tabular pivotCacheId="1445942516">
      <items count="8">
        <i x="1"/>
        <i x="6"/>
        <i x="4"/>
        <i x="2"/>
        <i x="5" s="1"/>
        <i x="7"/>
        <i x="3"/>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IDENT_ACCOUNT_REQUIRED" xr10:uid="{AB34B30E-3642-428C-BB2E-14EF2FB42FA4}" sourceName="RESIDENT ACCOUNT REQUIRED">
  <data>
    <tabular pivotCacheId="280702420">
      <items count="20">
        <i x="14"/>
        <i x="16"/>
        <i x="3"/>
        <i x="15"/>
        <i x="10"/>
        <i x="6"/>
        <i x="1"/>
        <i x="4"/>
        <i x="5"/>
        <i x="2"/>
        <i x="17"/>
        <i x="12"/>
        <i x="18"/>
        <i x="19"/>
        <i x="13"/>
        <i x="7" s="1"/>
        <i x="8"/>
        <i x="11"/>
        <i x="9"/>
        <i x="0"/>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MANAGEMENT" xr10:uid="{606ACE2D-8F39-40CA-A129-8E386BAADBE0}" sourceName="DATA MANAGEMENT">
  <data>
    <tabular pivotCacheId="1962072280">
      <items count="22">
        <i x="1"/>
        <i x="15"/>
        <i x="16"/>
        <i x="12"/>
        <i x="13" s="1"/>
        <i x="4"/>
        <i x="8"/>
        <i x="5"/>
        <i x="10"/>
        <i x="2"/>
        <i x="6"/>
        <i x="3"/>
        <i x="17"/>
        <i x="19"/>
        <i x="20"/>
        <i x="7"/>
        <i x="18"/>
        <i x="14"/>
        <i x="9"/>
        <i x="21"/>
        <i x="1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ree_For_Resident" xr10:uid="{12277E63-8D98-411E-9DFC-7D07C16AB352}" sourceName="Free For Resident">
  <extLst>
    <x:ext xmlns:x15="http://schemas.microsoft.com/office/spreadsheetml/2010/11/main" uri="{2F2917AC-EB37-4324-AD4E-5DD8C200BD13}">
      <x15:tableSlicerCache tableId="1" column="4"/>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ree_for_enterprise" xr10:uid="{51BF6A23-9D14-4AE0-A613-E83FF4B38996}" sourceName="Free for Enterprise * Indicates a paid option exists. More in description.">
  <extLst>
    <x:ext xmlns:x15="http://schemas.microsoft.com/office/spreadsheetml/2010/11/main" uri="{2F2917AC-EB37-4324-AD4E-5DD8C200BD13}">
      <x15:tableSlicerCache tableId="1" column="5"/>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_Required___resident" xr10:uid="{FF6F55DF-71BA-47C3-9462-00F647D0EA84}" sourceName="Account Required _x000a_(resident)">
  <extLst>
    <x:ext xmlns:x15="http://schemas.microsoft.com/office/spreadsheetml/2010/11/main" uri="{2F2917AC-EB37-4324-AD4E-5DD8C200BD13}">
      <x15:tableSlicerCache tableId="1" column="6"/>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_Required___enterprise" xr10:uid="{8EBC42FF-53F4-4B1E-B6CC-DF290755184E}" sourceName="Account Required _x000a_(enterprise)">
  <extLst>
    <x:ext xmlns:x15="http://schemas.microsoft.com/office/spreadsheetml/2010/11/main" uri="{2F2917AC-EB37-4324-AD4E-5DD8C200BD13}">
      <x15:tableSlicerCache tableId="1" column="7"/>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ultilingual_Platform" xr10:uid="{884F04DF-E2AA-4D72-B6C1-7E03C84A2218}" sourceName="Multilingual Platform">
  <extLst>
    <x:ext xmlns:x15="http://schemas.microsoft.com/office/spreadsheetml/2010/11/main" uri="{2F2917AC-EB37-4324-AD4E-5DD8C200BD13}">
      <x15:tableSlicerCache tableId="1" column="8"/>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lic_Comment1" xr10:uid="{1A1FE1F0-85F7-4B74-BCEB-7888E423F05B}" sourceName="Public Comment">
  <extLst>
    <x:ext xmlns:x15="http://schemas.microsoft.com/office/spreadsheetml/2010/11/main" uri="{2F2917AC-EB37-4324-AD4E-5DD8C200BD13}">
      <x15:tableSlicerCache tableId="1" column="9"/>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unity_Conversations___Idea_Generation" xr10:uid="{78D26A23-1E15-487B-8AF9-F5834BB0A6CD}" sourceName="Community Conversations + Idea Generation">
  <extLst>
    <x:ext xmlns:x15="http://schemas.microsoft.com/office/spreadsheetml/2010/11/main" uri="{2F2917AC-EB37-4324-AD4E-5DD8C200BD13}">
      <x15:tableSlicerCache tableId="1"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bile_Friendly1" xr10:uid="{1BB3AA2D-7D06-44AA-A2EA-B2329C942D5B}" sourceName="Mobile-Friendly">
  <extLst>
    <x:ext xmlns:x15="http://schemas.microsoft.com/office/spreadsheetml/2010/11/main" uri="{2F2917AC-EB37-4324-AD4E-5DD8C200BD13}">
      <x15:tableSlicerCache tableId="1"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keholder_Engagement1" xr10:uid="{EE0CF7AB-93AF-4F84-9715-FC4F0D1CE5DC}" sourceName="Stakeholder Engagement">
  <extLst>
    <x:ext xmlns:x15="http://schemas.microsoft.com/office/spreadsheetml/2010/11/main" uri="{2F2917AC-EB37-4324-AD4E-5DD8C200BD13}">
      <x15:tableSlicerCache tableId="1" column="1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nterprise_Account" xr10:uid="{532E5CD8-4B75-4D74-9CBA-E595194D9A15}" sourceName="Enterprise Account">
  <data>
    <tabular pivotCacheId="1680871754">
      <items count="54">
        <i x="0"/>
        <i x="27"/>
        <i x="12"/>
        <i x="36"/>
        <i x="13"/>
        <i x="53"/>
        <i x="47"/>
        <i x="44" s="1"/>
        <i x="28"/>
        <i x="37"/>
        <i x="29"/>
        <i x="14"/>
        <i x="38"/>
        <i x="20"/>
        <i x="15"/>
        <i x="16"/>
        <i x="21"/>
        <i x="3"/>
        <i x="48"/>
        <i x="30"/>
        <i x="31"/>
        <i x="39"/>
        <i x="32"/>
        <i x="17"/>
        <i x="8"/>
        <i x="22"/>
        <i x="4"/>
        <i x="45"/>
        <i x="18"/>
        <i x="23"/>
        <i x="1"/>
        <i x="5"/>
        <i x="2"/>
        <i x="6"/>
        <i x="33"/>
        <i x="52"/>
        <i x="24"/>
        <i x="49"/>
        <i x="40"/>
        <i x="41"/>
        <i x="42"/>
        <i x="43"/>
        <i x="25"/>
        <i x="7"/>
        <i x="46"/>
        <i x="50"/>
        <i x="34"/>
        <i x="26"/>
        <i x="9"/>
        <i x="10"/>
        <i x="35"/>
        <i x="51"/>
        <i x="19"/>
        <i x="1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rveys1" xr10:uid="{27F45C41-2879-4A92-AAF5-EFF89D95A911}" sourceName="Surveys">
  <extLst>
    <x:ext xmlns:x15="http://schemas.microsoft.com/office/spreadsheetml/2010/11/main" uri="{2F2917AC-EB37-4324-AD4E-5DD8C200BD13}">
      <x15:tableSlicerCache tableId="1" column="13"/>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oto_Narratives___Analysis" xr10:uid="{B293CBD4-070D-4259-8F48-1E81123440BF}" sourceName="Photo Narratives + Analysis">
  <extLst>
    <x:ext xmlns:x15="http://schemas.microsoft.com/office/spreadsheetml/2010/11/main" uri="{2F2917AC-EB37-4324-AD4E-5DD8C200BD13}">
      <x15:tableSlicerCache tableId="1" column="14"/>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ideo_Participation1" xr10:uid="{6CACFEAE-AB7D-4A84-BBD9-70D75379DF86}" sourceName="Video Participation ">
  <extLst>
    <x:ext xmlns:x15="http://schemas.microsoft.com/office/spreadsheetml/2010/11/main" uri="{2F2917AC-EB37-4324-AD4E-5DD8C200BD13}">
      <x15:tableSlicerCache tableId="1" column="15"/>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ideo_Streaming1" xr10:uid="{E968ED8B-AD41-46E9-ADD7-20A34096F7DA}" sourceName="Video Streaming">
  <extLst>
    <x:ext xmlns:x15="http://schemas.microsoft.com/office/spreadsheetml/2010/11/main" uri="{2F2917AC-EB37-4324-AD4E-5DD8C200BD13}">
      <x15:tableSlicerCache tableId="1" column="16"/>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dcast" xr10:uid="{7F809FE1-C674-45D2-931B-2B9F6FF37E4A}" sourceName="Podcast">
  <extLst>
    <x:ext xmlns:x15="http://schemas.microsoft.com/office/spreadsheetml/2010/11/main" uri="{2F2917AC-EB37-4324-AD4E-5DD8C200BD13}">
      <x15:tableSlicerCache tableId="1" column="17"/>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_Specific" xr10:uid="{A8701A9A-70A8-4539-A0E4-843EE9F82726}" sourceName="Transit Specific">
  <extLst>
    <x:ext xmlns:x15="http://schemas.microsoft.com/office/spreadsheetml/2010/11/main" uri="{2F2917AC-EB37-4324-AD4E-5DD8C200BD13}">
      <x15:tableSlicerCache tableId="1" column="18"/>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al_Time_Reporting1" xr10:uid="{A8816FDE-633F-4EA4-BB6B-E07522D99230}" sourceName="Real-Time Reporting">
  <extLst>
    <x:ext xmlns:x15="http://schemas.microsoft.com/office/spreadsheetml/2010/11/main" uri="{2F2917AC-EB37-4324-AD4E-5DD8C200BD13}">
      <x15:tableSlicerCache tableId="1" column="20"/>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pping_Spatial_Capabilities" xr10:uid="{7E9FDEC3-FD7B-4D5A-B848-1134420FBD07}" sourceName="Mapping/Spatial Capabilities">
  <extLst>
    <x:ext xmlns:x15="http://schemas.microsoft.com/office/spreadsheetml/2010/11/main" uri="{2F2917AC-EB37-4324-AD4E-5DD8C200BD13}">
      <x15:tableSlicerCache tableId="1" column="21"/>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enario_Analysis1" xr10:uid="{C3513E86-BBF2-40C3-9367-00B77FF05AE4}" sourceName="Scenario Analysis">
  <extLst>
    <x:ext xmlns:x15="http://schemas.microsoft.com/office/spreadsheetml/2010/11/main" uri="{2F2917AC-EB37-4324-AD4E-5DD8C200BD13}">
      <x15:tableSlicerCache tableId="1" column="22"/>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dicator_Tracking1" xr10:uid="{09300EDB-0271-4C30-9F7A-FAC210855515}" sourceName="Indicator Tracking">
  <extLst>
    <x:ext xmlns:x15="http://schemas.microsoft.com/office/spreadsheetml/2010/11/main" uri="{2F2917AC-EB37-4324-AD4E-5DD8C200BD13}">
      <x15:tableSlicerCache tableId="1" column="2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ULTILINGUAL" xr10:uid="{F85EDD8A-DBFE-4FB2-BFB5-18E4DCC54862}" sourceName="MULTILINGUAL">
  <data>
    <tabular pivotCacheId="1817476120">
      <items count="14">
        <i x="1"/>
        <i x="9"/>
        <i x="10"/>
        <i x="2" s="1"/>
        <i x="6"/>
        <i x="4"/>
        <i x="7"/>
        <i x="11"/>
        <i x="3"/>
        <i x="12"/>
        <i x="13"/>
        <i x="5"/>
        <i x="8"/>
        <i x="0"/>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icipatory_Budgeting1" xr10:uid="{B51D21CA-2C68-41BA-9200-9286C70B2C5F}" sourceName="Participatory Budgeting">
  <extLst>
    <x:ext xmlns:x15="http://schemas.microsoft.com/office/spreadsheetml/2010/11/main" uri="{2F2917AC-EB37-4324-AD4E-5DD8C200BD13}">
      <x15:tableSlicerCache tableId="1" column="24"/>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Management1" xr10:uid="{5227F520-2330-4339-8251-61CED93B8BED}" sourceName="Data Management">
  <extLst>
    <x:ext xmlns:x15="http://schemas.microsoft.com/office/spreadsheetml/2010/11/main" uri="{2F2917AC-EB37-4324-AD4E-5DD8C200BD13}">
      <x15:tableSlicerCache tableId="1" column="25"/>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umber_of_x_s__total" xr10:uid="{470D554E-D1FB-4AA9-9C85-55F7FF411A83}" sourceName="Number of x's (total) ">
  <extLst>
    <x:ext xmlns:x15="http://schemas.microsoft.com/office/spreadsheetml/2010/11/main" uri="{2F2917AC-EB37-4324-AD4E-5DD8C200BD13}">
      <x15:tableSlicerCache tableId="1" column="2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LIC_COMMENT" xr10:uid="{97F7B3AB-ED78-409E-891A-3F944B94F717}" sourceName="PUBLIC COMMENT">
  <data>
    <tabular pivotCacheId="94954902">
      <items count="35">
        <i x="1"/>
        <i x="2"/>
        <i x="3"/>
        <i x="4"/>
        <i x="5"/>
        <i x="6"/>
        <i x="7"/>
        <i x="8"/>
        <i x="9"/>
        <i x="10"/>
        <i x="11" s="1"/>
        <i x="12"/>
        <i x="13"/>
        <i x="14"/>
        <i x="15"/>
        <i x="16"/>
        <i x="17"/>
        <i x="18"/>
        <i x="19"/>
        <i x="20"/>
        <i x="21"/>
        <i x="22"/>
        <i x="23"/>
        <i x="24"/>
        <i x="25"/>
        <i x="26"/>
        <i x="27"/>
        <i x="28"/>
        <i x="29"/>
        <i x="30"/>
        <i x="31"/>
        <i x="32"/>
        <i x="33"/>
        <i x="34"/>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UNITY_CONVERSATION" xr10:uid="{80E31391-7CAA-4B29-96FC-BB45F3C8D605}" sourceName="COMMUNITY CONVERSATION">
  <data>
    <tabular pivotCacheId="2011720332">
      <items count="42">
        <i x="1"/>
        <i x="28"/>
        <i x="13" s="1"/>
        <i x="20"/>
        <i x="39"/>
        <i x="40"/>
        <i x="38"/>
        <i x="29"/>
        <i x="14"/>
        <i x="21"/>
        <i x="15"/>
        <i x="16"/>
        <i x="22"/>
        <i x="4"/>
        <i x="30"/>
        <i x="31"/>
        <i x="33"/>
        <i x="32"/>
        <i x="17"/>
        <i x="9"/>
        <i x="23"/>
        <i x="5"/>
        <i x="18"/>
        <i x="24"/>
        <i x="2"/>
        <i x="6"/>
        <i x="3"/>
        <i x="7"/>
        <i x="34"/>
        <i x="25"/>
        <i x="41"/>
        <i x="35"/>
        <i x="36"/>
        <i x="37"/>
        <i x="26"/>
        <i x="8"/>
        <i x="27"/>
        <i x="10"/>
        <i x="11"/>
        <i x="19"/>
        <i x="12"/>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BILE_FRIENDLY" xr10:uid="{387D9A8D-EEBA-43C1-B7CF-A64B0BA099CB}" sourceName="MOBILE FRIENDLY">
  <data>
    <tabular pivotCacheId="376946119">
      <items count="28">
        <i x="1"/>
        <i x="19"/>
        <i x="14" s="1"/>
        <i x="15"/>
        <i x="12"/>
        <i x="4"/>
        <i x="20"/>
        <i x="21"/>
        <i x="8"/>
        <i x="16"/>
        <i x="17"/>
        <i x="2"/>
        <i x="5"/>
        <i x="3"/>
        <i x="6"/>
        <i x="24"/>
        <i x="18"/>
        <i x="25"/>
        <i x="7"/>
        <i x="26"/>
        <i x="27"/>
        <i x="22"/>
        <i x="9"/>
        <i x="10"/>
        <i x="23"/>
        <i x="13"/>
        <i x="1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KEHOLDER_ENGAGEMENT" xr10:uid="{50E75942-246C-46AA-9EDC-A0E18E44E8A6}" sourceName="STAKEHOLDER ENGAGEMENT">
  <data>
    <tabular pivotCacheId="1726350621">
      <items count="32">
        <i x="1"/>
        <i x="10"/>
        <i x="26"/>
        <i x="15" s="1"/>
        <i x="21"/>
        <i x="27"/>
        <i x="22"/>
        <i x="16"/>
        <i x="11"/>
        <i x="17"/>
        <i x="12"/>
        <i x="13"/>
        <i x="18"/>
        <i x="28"/>
        <i x="23"/>
        <i x="14"/>
        <i x="19"/>
        <i x="4"/>
        <i x="2"/>
        <i x="5"/>
        <i x="3"/>
        <i x="6"/>
        <i x="24"/>
        <i x="31"/>
        <i x="29"/>
        <i x="30"/>
        <i x="7"/>
        <i x="25"/>
        <i x="20"/>
        <i x="8"/>
        <i x="9"/>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RVEYS" xr10:uid="{6204BF09-496B-47A4-85B8-0B5CA63A87BC}" sourceName="SURVEYS">
  <data>
    <tabular pivotCacheId="550750196">
      <items count="29">
        <i x="1"/>
        <i x="2"/>
        <i x="3"/>
        <i x="4"/>
        <i x="5"/>
        <i x="6"/>
        <i x="7" s="1"/>
        <i x="8"/>
        <i x="9"/>
        <i x="10"/>
        <i x="11"/>
        <i x="12"/>
        <i x="13"/>
        <i x="14"/>
        <i x="15"/>
        <i x="16"/>
        <i x="17"/>
        <i x="18"/>
        <i x="19"/>
        <i x="20"/>
        <i x="21"/>
        <i x="22"/>
        <i x="23"/>
        <i x="24"/>
        <i x="25"/>
        <i x="26"/>
        <i x="27"/>
        <i x="28"/>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REE 1" xr10:uid="{36E13A9E-5E28-48DC-94D8-CBFF649E9AC3}" cache="Slicer_FREE1" caption="FREE" rowHeight="209550"/>
  <slicer name="RESIDENT ACCOUNT REQUIRED" xr10:uid="{D30F9D13-7BEA-46CD-BCA9-E509E3B2DB25}" cache="Slicer_RESIDENT_ACCOUNT_REQUIRED" caption="RESIDENT ACCOUNT REQUIRED" rowHeight="209550"/>
  <slicer name="Enterprise Account" xr10:uid="{A9950917-DAFE-4668-B291-274FCF652A34}" cache="Slicer_Enterprise_Account" caption="Enterprise Account" rowHeight="209550"/>
  <slicer name="MULTILINGUAL" xr10:uid="{63CA16EE-8BBC-492C-84E2-5FA85A15B62C}" cache="Slicer_MULTILINGUAL" caption="MULTILINGUAL" rowHeight="209550"/>
  <slicer name="PUBLIC COMMENT" xr10:uid="{815C4B54-25C4-4F73-B877-C3B62408D1B7}" cache="Slicer_PUBLIC_COMMENT" caption="PUBLIC COMMENT" rowHeight="209550"/>
  <slicer name="COMMUNITY CONVERSATION" xr10:uid="{862831EA-6D58-4796-A65E-ED11001A19B8}" cache="Slicer_COMMUNITY_CONVERSATION" caption="COMMUNITY CONVERSATION" rowHeight="209550"/>
  <slicer name="MOBILE FRIENDLY" xr10:uid="{6163B8BD-BBA4-4D17-A42D-206953A0168A}" cache="Slicer_MOBILE_FRIENDLY" caption="MOBILE FRIENDLY" rowHeight="209550"/>
  <slicer name="STAKEHOLDER ENGAGEMENT" xr10:uid="{CEF468D3-06F2-4960-920C-073A95E46735}" cache="Slicer_STAKEHOLDER_ENGAGEMENT" caption="STAKEHOLDER ENGAGEMENT" rowHeight="209550"/>
  <slicer name="SURVEYS" xr10:uid="{11ADB7E5-85E2-4D4E-B9D3-62C23ECD31A1}" cache="Slicer_SURVEYS" caption="SURVEYS" rowHeight="209550"/>
  <slicer name="PHOTO NARRATIVES" xr10:uid="{64BF2EB1-3EF5-4BD0-A44B-8523CE4CD8C1}" cache="Slicer_PHOTO_NARRATIVES" caption="PHOTO NARRATIVES" rowHeight="209550"/>
  <slicer name="VIDEO PARTICIPATION" xr10:uid="{DB2996ED-B22F-444A-80F1-A859B4C65218}" cache="Slicer_VIDEO_PARTICIPATION" caption="VIDEO PARTICIPATION" rowHeight="209550"/>
  <slicer name="VIDEO STREAMING" xr10:uid="{4D48C279-2207-486A-8E51-F928308FA98C}" cache="Slicer_VIDEO_STREAMING" caption="VIDEO STREAMING" rowHeight="209550"/>
  <slicer name="PODCAST" xr10:uid="{5CE4B169-F890-4AF8-8136-FC0D9E92FFCD}" cache="Slicer_FULL_SHEET" caption="PODCAST" rowHeight="209550"/>
  <slicer name="TRANSIT SPECIFIC" xr10:uid="{05D35E93-A08B-4029-8206-B3F092A3F5FA}" cache="Slicer_FULL_SHEET1" caption="TRANSIT SPECIFIC" rowHeight="209550"/>
  <slicer name="REAL-TIME REPORTING" xr10:uid="{719F75B0-DB75-4FBE-BEE0-AC6732F327A5}" cache="Slicer_REAL_TIME_REPORTING" caption="REAL-TIME REPORTING" rowHeight="209550"/>
  <slicer name="MAPPING ABILITIES" xr10:uid="{9A192612-45B7-48B4-804B-B04FA7D9976D}" cache="Slicer_MAPPING_ABILITIES" caption="MAPPING ABILITIES" rowHeight="209550"/>
  <slicer name="SCENARIO ANALYSIS" xr10:uid="{6C536CA7-3946-4A0A-9334-F2F66C541245}" cache="Slicer_SCENARIO_ANALYSIS" caption="SCENARIO ANALYSIS" rowHeight="209550"/>
  <slicer name="INDICATOR TRACKING 1" xr10:uid="{2F378703-C9A9-4429-AFFC-926ED3DD2432}" cache="Slicer_INDICATOR_TRACKING" caption="INDICATOR TRACKING" rowHeight="209550"/>
  <slicer name="PARTICIPATORY BUDGETING 1" xr10:uid="{3DCB1D42-C980-49D7-911A-C4B8F59CBD1C}" cache="Slicer_PARTICIPATORY_BUDGETING" caption="PARTICIPATORY BUDGETING" rowHeight="209550"/>
  <slicer name="DATA MANAGEMENT 1" xr10:uid="{527D7770-C228-486D-9AAC-15FF09C5959E}" cache="Slicer_DATA_MANAGEMENT" caption="DATA MANAGEMENT"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ree For Resident" xr10:uid="{D068D6D2-2779-4DFD-9196-8C6CF640470D}" cache="Slicer_Free_For_Resident" caption="Free For Resident" rowHeight="209550"/>
  <slicer name="Free for enterprise" xr10:uid="{484D531B-CE1C-4F37-81D2-9C7237C8434D}" cache="Slicer_Free_for_enterprise" caption="Free for Enterprise * Indicates a paid option exists. More in description." rowHeight="209550"/>
  <slicer name="Account Required _x000a_(resident)" xr10:uid="{FDA937CB-77CD-4F59-B596-92190FB61234}" cache="Slicer_Account_Required___resident" caption="Account Required _x000a_(resident)" rowHeight="209550"/>
  <slicer name="Account Required _x000a_(enterprise)" xr10:uid="{1DE6DDCB-DBDA-4966-ACCD-60E963C5E729}" cache="Slicer_Account_Required___enterprise" caption="Account Required _x000a_(enterprise)" rowHeight="209550"/>
  <slicer name="Multilingual Platform" xr10:uid="{69B214EF-71E4-43C3-9759-DB73C2C44C27}" cache="Slicer_Multilingual_Platform" caption="Multilingual Platform" rowHeight="209550"/>
  <slicer name="Public Comment 1" xr10:uid="{B78751DF-5BE2-48F6-A13E-1A699C06C746}" cache="Slicer_Public_Comment1" caption="Public Comment" rowHeight="209550"/>
  <slicer name="Community Conversations + Idea Generation" xr10:uid="{12745328-EEFD-4CFD-BEC3-35A1C0BBB4DA}" cache="Slicer_Community_Conversations___Idea_Generation" caption="Community Conversations + Idea Generation" rowHeight="209550"/>
  <slicer name="Mobile-Friendly" xr10:uid="{3DBD6E3F-635B-41DD-9565-4B76941C8253}" cache="Slicer_Mobile_Friendly1" caption="Mobile-Friendly" rowHeight="209550"/>
  <slicer name="Stakeholder Engagement 1" xr10:uid="{0CF0062B-AAA9-448E-BE7F-831C207EA0F8}" cache="Slicer_Stakeholder_Engagement1" caption="Stakeholder Engagement" rowHeight="209550"/>
  <slicer name="Surveys 1" xr10:uid="{258136EF-543C-4206-B138-B30BA36FAF74}" cache="Slicer_Surveys1" caption="Surveys" rowHeight="209550"/>
  <slicer name="Photo Narratives + Analysis" xr10:uid="{C783A1E6-095F-4715-B982-B69FB5EE77D4}" cache="Slicer_Photo_Narratives___Analysis" caption="Photo Narratives + Analysis" rowHeight="209550"/>
  <slicer name="Video Participation " xr10:uid="{145C5EB9-2279-4715-88FC-56A70B5517B1}" cache="Slicer_Video_Participation1" caption="Video Participation " rowHeight="209550"/>
  <slicer name="Video Streaming 1" xr10:uid="{E75A5553-E9C3-4241-94F3-75B57524215F}" cache="Slicer_Video_Streaming1" caption="Video Streaming" rowHeight="209550"/>
  <slicer name="Podcast 1" xr10:uid="{37F4C1C1-9017-44BB-8E61-75207CB9682A}" cache="Slicer_Podcast" caption="Podcast" rowHeight="209550"/>
  <slicer name="Transit Specific 1" xr10:uid="{A0901156-947F-4D45-9DE0-6BAA84FA201D}" cache="Slicer_Transit_Specific" caption="Transit Specific" rowHeight="209550"/>
  <slicer name="Real-Time Reporting 1" xr10:uid="{85043FF6-7A6B-4E36-9469-42F27DB01011}" cache="Slicer_Real_Time_Reporting1" caption="Real-Time Reporting" rowHeight="209550"/>
  <slicer name="Mapping/Spatial Capabilities" xr10:uid="{D61901F8-C583-4D2F-BB03-04A0D6878B5A}" cache="Slicer_Mapping_Spatial_Capabilities" caption="Mapping/Spatial Capabilities" rowHeight="209550"/>
  <slicer name="Scenario Analysis 1" xr10:uid="{A55B6405-F8F0-4904-A312-88F73971B8DA}" cache="Slicer_Scenario_Analysis1" caption="Scenario Analysis" rowHeight="209550"/>
  <slicer name="Indicator Tracking" xr10:uid="{D9DD2DF3-5D34-4BB3-ADAF-4C7123B3CEA1}" cache="Slicer_Indicator_Tracking1" caption="Indicator Tracking" rowHeight="209550"/>
  <slicer name="Participatory Budgeting" xr10:uid="{B2B72F2B-4294-4413-A290-586E770C81B8}" cache="Slicer_Participatory_Budgeting1" caption="Participatory Budgeting" rowHeight="209550"/>
  <slicer name="Data Management" xr10:uid="{BC070974-89B4-407B-BB55-32784AF19A62}" cache="Slicer_Data_Management1" caption="Data Management" rowHeight="209550"/>
  <slicer name="Number of x's (total) " xr10:uid="{F5CD4339-F1FA-4CB8-9197-1EA5E61AFEE0}" cache="Slicer_Number_of_x_s__total" caption="Number of x's (total) "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CB71AA4-EC46-4A92-9752-79A3EE876F68}" name="Table226" displayName="Table226" ref="A14:B38" totalsRowShown="0" headerRowDxfId="407" dataDxfId="405" headerRowBorderDxfId="406" tableBorderDxfId="404" totalsRowBorderDxfId="403">
  <autoFilter ref="A14:B38" xr:uid="{8920D4E7-93AB-4059-B660-B375A686E919}"/>
  <tableColumns count="2">
    <tableColumn id="1" xr3:uid="{CB70619C-6DA8-4B06-BB54-FC8B6D373A65}" name="Sheet Names" dataDxfId="402"/>
    <tableColumn id="2" xr3:uid="{497F4CB1-2405-4363-B544-EAB8BDC8EAC2}" name="Sheet Description" dataDxfId="401"/>
  </tableColumns>
  <tableStyleInfo name="TableStyleDark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0D080F7-488A-4260-821E-9356881661AB}" name="Table10" displayName="Table10" ref="A2:W29" totalsRowShown="0" headerRowDxfId="248" dataDxfId="247" tableBorderDxfId="246">
  <autoFilter ref="A2:W29" xr:uid="{B21F3E02-FE64-4A4A-A096-A0954B0C4A4E}"/>
  <tableColumns count="23">
    <tableColumn id="1" xr3:uid="{D1875870-8F23-4157-821B-754A57E15577}" name="Platforms" dataDxfId="245"/>
    <tableColumn id="2" xr3:uid="{E4A2A6CA-BFC9-402E-A85A-D4CD6A3C84D1}" name="Free For Resident" dataDxfId="244"/>
    <tableColumn id="3" xr3:uid="{C7523E08-0BA9-4846-87EF-966F2D5A98F8}" name="Free for enterprise" dataDxfId="243"/>
    <tableColumn id="4" xr3:uid="{C4F71450-11D5-49DE-811E-1EEB18CE00A8}" name="Account Required _x000a_(resident)" dataDxfId="242"/>
    <tableColumn id="5" xr3:uid="{4D98F65F-6C28-4053-BBBE-8A4E3A8D9DBB}" name="Account Required _x000a_(enterprise)"/>
    <tableColumn id="6" xr3:uid="{03BA2D31-3148-476C-8E3A-8F13A7FA271C}" name="Multilingual Platform" dataDxfId="241"/>
    <tableColumn id="7" xr3:uid="{ED3E1AD2-16E2-46A1-85BA-A61687D59972}" name="Public Comment" dataDxfId="240"/>
    <tableColumn id="8" xr3:uid="{9287C3CB-9897-4CA1-A543-B0E4297D27E9}" name="Community Conversations + Idea Generation"/>
    <tableColumn id="9" xr3:uid="{95100E55-7479-41F1-A572-39BCA638A8F6}" name="Mobile-Friendly"/>
    <tableColumn id="10" xr3:uid="{345EB70F-8C36-44FE-ADCB-7B9AD9D232DA}" name="Stakeholder Engagement"/>
    <tableColumn id="11" xr3:uid="{FD483EC1-A3A3-4A89-886E-297F454012EC}" name="Surveys"/>
    <tableColumn id="12" xr3:uid="{515206E2-0F9E-4520-9D15-E7DE3BF2E745}" name="Photo Narratives + Analysis" dataDxfId="239"/>
    <tableColumn id="13" xr3:uid="{0CA6BFB4-F739-45A4-AC28-BC6110B86935}" name="Video Participation " dataDxfId="238"/>
    <tableColumn id="14" xr3:uid="{5370B7E8-5FAB-4742-BF6C-E0FCE95DA6F0}" name="Video Streaming" dataDxfId="237"/>
    <tableColumn id="15" xr3:uid="{90A3104B-D656-4844-A384-4F7D01E1BFE3}" name="Podcast" dataDxfId="236"/>
    <tableColumn id="16" xr3:uid="{4A1A51AD-2196-42A8-BE18-B1AEE9D92FA9}" name="Transit Specific"/>
    <tableColumn id="17" xr3:uid="{F35F7E99-4D32-4268-B14A-B07228AA5586}" name="Real-Time Reporting" dataDxfId="235"/>
    <tableColumn id="18" xr3:uid="{486839F3-F153-417C-81AC-DA120D12C75E}" name="Mapping/Spatial Capabilities" dataDxfId="234"/>
    <tableColumn id="19" xr3:uid="{72BBA53B-F250-489C-AEA6-A0BE8FE7ED99}" name="Scenario Analysis" dataDxfId="233"/>
    <tableColumn id="20" xr3:uid="{7A491F47-754F-4AF0-8339-FDDE77F04545}" name="Indicator Tracking" dataDxfId="232"/>
    <tableColumn id="21" xr3:uid="{5AE8B50C-B51C-421A-804F-F9D48153FC53}" name="Participatory Budgeting" dataDxfId="231"/>
    <tableColumn id="22" xr3:uid="{0D04F540-BD6B-4C3A-B12F-D6928705E71D}" name="Data Management" dataDxfId="230"/>
    <tableColumn id="23" xr3:uid="{A2557B28-85E4-41F5-853B-2E3A96EE213A}" name="Number of x's (total) " dataDxfId="229">
      <calculatedColumnFormula>COUNTIF(B3:V3,"x")</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BEE1683-5DA4-466C-986A-90560309A311}" name="Table11" displayName="Table11" ref="A2:Z33" totalsRowShown="0" headerRowDxfId="228" dataDxfId="227" tableBorderDxfId="226">
  <autoFilter ref="A2:Z33" xr:uid="{DAFF0578-5515-4D40-8763-BEDB27D328AC}"/>
  <tableColumns count="26">
    <tableColumn id="1" xr3:uid="{33B508E3-C10B-4E13-911A-BA51F7020DE3}" name="Platforms" dataDxfId="225"/>
    <tableColumn id="2" xr3:uid="{AF460BAF-6A76-417A-838A-3B23BB0828C2}" name="Column1" dataDxfId="224"/>
    <tableColumn id="3" xr3:uid="{63573480-6075-4123-AE2A-5C22F1E86EF8}" name="Free For Resident"/>
    <tableColumn id="4" xr3:uid="{B857DBE6-9281-45DF-A800-CF6623AB519A}" name="Free for enterprise" dataDxfId="223"/>
    <tableColumn id="5" xr3:uid="{67C665A8-8FD2-4AC2-8A0C-7EA4ADB94E8D}" name="Account Required _x000a_(resident)"/>
    <tableColumn id="6" xr3:uid="{EC4266EF-82C2-4B6B-B7D0-CCB0B0A5C17F}" name="Account Required _x000a_(enterprise)" dataDxfId="222"/>
    <tableColumn id="7" xr3:uid="{2E5838F8-915F-4FDC-9E9F-98EBE06B11F2}" name="Multilingual Platform" dataDxfId="221"/>
    <tableColumn id="8" xr3:uid="{45B5A8A7-0D57-4878-A387-FACD7D966EA5}" name="Public Comment" dataDxfId="220"/>
    <tableColumn id="9" xr3:uid="{E9FB8974-D0E4-46CB-8836-DE37629DC965}" name="Community Conversations + Idea Generation"/>
    <tableColumn id="10" xr3:uid="{06A3C697-0E1B-4EB2-9B2E-87EE7C0941FF}" name="Mobile-Friendly"/>
    <tableColumn id="11" xr3:uid="{240E9641-5918-489E-BF6D-FD2AE7568CFC}" name="Stakeholder Engagement" dataDxfId="219"/>
    <tableColumn id="12" xr3:uid="{338F4DCE-4158-4C18-93FF-B6860C83D421}" name="Surveys"/>
    <tableColumn id="13" xr3:uid="{45748A72-C68F-4166-8557-D1EE2D568593}" name="Photo Narratives + Analysis" dataDxfId="218"/>
    <tableColumn id="14" xr3:uid="{F2525553-E9DA-4627-8001-B96BE14768E1}" name="Video Participation " dataDxfId="217"/>
    <tableColumn id="15" xr3:uid="{396D9EA0-238F-4E6B-A8D8-A72F4C41408A}" name="Video Streaming" dataDxfId="216"/>
    <tableColumn id="16" xr3:uid="{07AF62ED-F481-4629-B08A-166F6D1338BE}" name="Podcast" dataDxfId="215"/>
    <tableColumn id="17" xr3:uid="{8EE43919-00C0-4D95-9D8F-99316C178AB0}" name="Transit Specific"/>
    <tableColumn id="18" xr3:uid="{4E7B722D-4FAB-4A13-AE4E-15C403D9D0F2}" name="Column2" dataDxfId="214"/>
    <tableColumn id="19" xr3:uid="{E639D711-1579-4BD0-B8CC-3FC2F31186D9}" name="Real-Time Reporting" dataDxfId="213"/>
    <tableColumn id="20" xr3:uid="{C6BB0E2A-5F30-4F08-8319-D9EFDFEF69AC}" name="Mapping/Spatial Capabilities"/>
    <tableColumn id="21" xr3:uid="{DB9806B8-DA78-4A97-8829-F1BFBFC922C2}" name="Scenario Analysis"/>
    <tableColumn id="22" xr3:uid="{C9D9A7F2-5535-4CE5-8DF7-3A0AEB0A8033}" name="Indicator Tracking" dataDxfId="212"/>
    <tableColumn id="23" xr3:uid="{6F1CBDF6-0EF2-4795-90D5-0923D8D8E5D5}" name="Participatory Budgeting" dataDxfId="211"/>
    <tableColumn id="24" xr3:uid="{66225140-16C4-4AC6-8390-0B08944871F1}" name="Data Management" dataDxfId="210"/>
    <tableColumn id="25" xr3:uid="{FDEB3ADC-4162-4E54-891C-A2821684311D}" name="Column3" dataDxfId="209"/>
    <tableColumn id="26" xr3:uid="{ACE12C64-06C5-4082-AF5F-8407D5A6CA88}" name="Number of x's (total) " dataDxfId="208">
      <calculatedColumnFormula>COUNTIF(C3:X3,"x")</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2CD0DD-8E7E-4BB5-8D36-AE7255625A91}" name="Table12" displayName="Table12" ref="A2:W31" totalsRowShown="0" headerRowDxfId="207" dataDxfId="206" tableBorderDxfId="205">
  <autoFilter ref="A2:W31" xr:uid="{17F05CFD-CCA5-47D9-A687-82026651BF93}"/>
  <tableColumns count="23">
    <tableColumn id="1" xr3:uid="{9DC5C8D4-D040-4966-9B50-11A620A60E8E}" name="Platforms" dataDxfId="204"/>
    <tableColumn id="2" xr3:uid="{60DE748A-3DD3-4058-B3F0-18370B0A3329}" name="Free For Resident" dataDxfId="203"/>
    <tableColumn id="3" xr3:uid="{F0001B6D-35FD-4856-BED1-D88C40660AC8}" name="Free for enterprise" dataDxfId="202"/>
    <tableColumn id="4" xr3:uid="{1877D12C-DD4B-4231-9E9D-2D9413C2C363}" name="Account Required _x000a_(resident)" dataDxfId="201"/>
    <tableColumn id="5" xr3:uid="{CC7008B0-9F3F-44ED-AD86-EA25CFAC81C9}" name="Account Required _x000a_(enterprise)"/>
    <tableColumn id="6" xr3:uid="{E802FAEC-646E-4CE8-8A9D-51F8ABCA5991}" name="Multilingual Platform" dataDxfId="200"/>
    <tableColumn id="7" xr3:uid="{FD0A364A-8C6A-468F-9A11-4807A8910BBA}" name="Public Comment" dataDxfId="199"/>
    <tableColumn id="8" xr3:uid="{1B9B7251-D37F-4481-8817-A5238A4301BF}" name="Community Conversations + Idea Generation" dataDxfId="198"/>
    <tableColumn id="9" xr3:uid="{60CB7F20-EB09-445B-BE6D-5BFAFE1FA97B}" name="Mobile-Friendly"/>
    <tableColumn id="10" xr3:uid="{76F8B842-62D0-49FE-A181-291CB456B809}" name="Stakeholder Engagement" dataDxfId="197"/>
    <tableColumn id="11" xr3:uid="{3BC95D3D-00A3-45F3-9960-14A20262A5D3}" name="Surveys"/>
    <tableColumn id="12" xr3:uid="{C346C386-235E-4FD4-8EF1-CE4F13499D80}" name="Photo Narratives + Analysis" dataDxfId="196"/>
    <tableColumn id="13" xr3:uid="{53DB6C12-FD83-417C-9501-1738736666F9}" name="Video Participation " dataDxfId="195"/>
    <tableColumn id="14" xr3:uid="{C9AC98B7-4046-4825-89B3-02DCC6875EED}" name="Video Streaming" dataDxfId="194"/>
    <tableColumn id="15" xr3:uid="{1612F961-2D3F-4667-BA69-4EEA895EB0E8}" name="Podcast" dataDxfId="193"/>
    <tableColumn id="16" xr3:uid="{C97F2324-AA0E-44A3-A358-B14C0168D219}" name="Transit Specific" dataDxfId="192"/>
    <tableColumn id="17" xr3:uid="{560D4713-438C-4369-955C-C636764A7950}" name="Real-Time Reporting" dataDxfId="191"/>
    <tableColumn id="18" xr3:uid="{496BD359-8FDB-43EC-B561-748C43F3748D}" name="Mapping/Spatial Capabilities" dataDxfId="190"/>
    <tableColumn id="19" xr3:uid="{CE05AFF3-11FB-42FB-8B3A-23D45FF77158}" name="Scenario Analysis" dataDxfId="189"/>
    <tableColumn id="20" xr3:uid="{15043141-DBF8-46FB-8478-F2A5217F0B8A}" name="Indicator Tracking" dataDxfId="188"/>
    <tableColumn id="21" xr3:uid="{7B25A868-30E5-4EDB-94F1-E6C9C4777E0C}" name="Participatory Budgeting" dataDxfId="187"/>
    <tableColumn id="22" xr3:uid="{769AEDFF-F508-493F-8D4F-9D84817A262A}" name="Data Management" dataDxfId="186"/>
    <tableColumn id="23" xr3:uid="{6ACE805E-E195-41D9-BC06-58C6206EC6CA}" name="Number of x's (total) " dataDxfId="185">
      <calculatedColumnFormula>COUNTIF(B3:V3,"x")</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F55A026-A52F-48EF-9D58-1592C58EB8A2}" name="Table13" displayName="Table13" ref="A2:W26" totalsRowShown="0" headerRowDxfId="184" dataDxfId="183" tableBorderDxfId="182">
  <autoFilter ref="A2:W26" xr:uid="{B086C745-D2BC-4DCF-B26F-C50DBE80318F}"/>
  <tableColumns count="23">
    <tableColumn id="1" xr3:uid="{7703E3DA-ABD5-4F36-B033-D5E193E18A4A}" name="Column1" dataDxfId="181"/>
    <tableColumn id="2" xr3:uid="{3682563F-21AC-40D0-B889-2D915EAD5FD5}" name="Free For Resident" dataDxfId="180"/>
    <tableColumn id="3" xr3:uid="{F50C6780-08AA-4346-81DA-3C2B06471A5F}" name="Free for enterprise" dataDxfId="179"/>
    <tableColumn id="4" xr3:uid="{6BA7E454-C95A-48BE-B963-751B4BDD7660}" name="Account Required _x000a_(resident)" dataDxfId="178"/>
    <tableColumn id="5" xr3:uid="{417FA74C-0F5A-4B97-881D-8EA268A097DB}" name="Account Required _x000a_(enterprise)" dataDxfId="177"/>
    <tableColumn id="6" xr3:uid="{306B3D82-3620-4844-AD38-391B5B31BC71}" name="Multilingual Platform" dataDxfId="176"/>
    <tableColumn id="7" xr3:uid="{0D2EF590-DAE0-4D69-BBDC-F9FB56054DC5}" name="Public Comment" dataDxfId="175"/>
    <tableColumn id="8" xr3:uid="{8F0FC298-FBDB-4469-A45E-5F3F2FFB0C91}" name="Community Conversations + Idea Generation" dataDxfId="174"/>
    <tableColumn id="9" xr3:uid="{DAAA79F0-9B1B-4428-9489-27C339F2C73C}" name="Mobile-Friendly" dataDxfId="173"/>
    <tableColumn id="10" xr3:uid="{8AE67ACB-948D-4632-BCF2-5FC4071E9D90}" name="Stakeholder Engagement" dataDxfId="172"/>
    <tableColumn id="11" xr3:uid="{3DE0D68D-C42B-4F3A-8F68-F8CE05F818B0}" name="Surveys" dataDxfId="171"/>
    <tableColumn id="12" xr3:uid="{3D636451-F8C1-41BB-BA2A-4CED45C694A4}" name="Photo Narratives + Analysis" dataDxfId="170"/>
    <tableColumn id="13" xr3:uid="{31EDAE13-5A65-44D0-9DD3-E18084DDB7AB}" name="Video Participation " dataDxfId="169"/>
    <tableColumn id="14" xr3:uid="{AB1E9BDC-6BC8-4070-A83E-6EA3C0702717}" name="Video Streaming" dataDxfId="168"/>
    <tableColumn id="15" xr3:uid="{055E7CAD-5572-46E9-8C88-C29C486DBC6D}" name="Podcast" dataDxfId="167"/>
    <tableColumn id="16" xr3:uid="{60E070CC-F6C1-404E-82A4-852C5DAFBB6B}" name="Transit Specific" dataDxfId="166"/>
    <tableColumn id="17" xr3:uid="{CBED525B-3CF9-4A78-BB76-FB5CD5BD0C2A}" name="Real-Time Reporting" dataDxfId="165"/>
    <tableColumn id="18" xr3:uid="{416E214F-41EB-4A1A-B700-81168DB4E8E6}" name="Mapping/Spatial Capabilities" dataDxfId="164"/>
    <tableColumn id="19" xr3:uid="{DC63D613-04F2-4DE4-8742-B7B78ED75D97}" name="Scenario Analysis" dataDxfId="163"/>
    <tableColumn id="20" xr3:uid="{AD639E37-8EE0-40E7-85FB-5A5047FC6B6F}" name="Indicator Tracking" dataDxfId="162"/>
    <tableColumn id="21" xr3:uid="{72204F6A-BAE3-4DD5-927C-FC210970A885}" name="Participatory Budgeting" dataDxfId="161"/>
    <tableColumn id="22" xr3:uid="{CF928AED-4DE3-4FC5-8D1F-88BB67FF5D86}" name="Data Management" dataDxfId="160"/>
    <tableColumn id="23" xr3:uid="{323BC4DA-EE0B-4B02-BA6C-A9888CA21244}" name="Number of x's (total) " dataDxfId="159">
      <calculatedColumnFormula>COUNTIF(B3:V3,"x")</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F6CFC8-309B-44BF-B003-EEF6D80B6FC2}" name="Table14" displayName="Table14" ref="A2:W11" totalsRowShown="0" headerRowDxfId="158" dataDxfId="157" tableBorderDxfId="156">
  <autoFilter ref="A2:W11" xr:uid="{E0966F5B-974A-4231-B958-2BC369ACD7C5}"/>
  <tableColumns count="23">
    <tableColumn id="1" xr3:uid="{503AF8C3-BBE8-44FD-8434-354762EC6445}" name="Platforms" dataDxfId="155"/>
    <tableColumn id="2" xr3:uid="{C6D5E385-78A9-4341-8DEE-8DC5E74598D7}" name="Free For Resident"/>
    <tableColumn id="3" xr3:uid="{FEA1597D-519E-4806-98FA-BF5A43853D8C}" name="Free for enterprise"/>
    <tableColumn id="4" xr3:uid="{232EA77C-ACFE-4D64-A532-D19AF32AF072}" name="Account Required _x000a_(resident)"/>
    <tableColumn id="5" xr3:uid="{C181159F-0E40-4A5D-AB69-336FF61BB01A}" name="Account Required _x000a_(enterprise)" dataDxfId="154"/>
    <tableColumn id="6" xr3:uid="{BA27F46A-92D4-4DF1-BA46-CE76CA57F48B}" name="Multilingual Platform"/>
    <tableColumn id="7" xr3:uid="{70D3C5E8-E1BE-40A4-9D83-45986E696354}" name="Public Comment"/>
    <tableColumn id="8" xr3:uid="{47C52374-0F87-4E57-967E-2B1037C53CEC}" name="Community Conversations + Idea Generation" dataDxfId="153"/>
    <tableColumn id="9" xr3:uid="{527F282B-8FC4-484B-8948-0216DF7B92C7}" name="Mobile-Friendly"/>
    <tableColumn id="10" xr3:uid="{82CC2085-BF4B-46AD-8C26-CD58E56DD761}" name="Stakeholder Engagement"/>
    <tableColumn id="11" xr3:uid="{723A105F-296A-43F9-9CEA-B14D682A4B09}" name="Surveys"/>
    <tableColumn id="12" xr3:uid="{FBFB6B22-CB75-490A-B059-997C7C35035A}" name="Photo Narratives + Analysis" dataDxfId="152"/>
    <tableColumn id="13" xr3:uid="{9E394D68-0219-4E49-A9F9-1F5FB5894E31}" name="Video Participation " dataDxfId="151"/>
    <tableColumn id="14" xr3:uid="{44791B33-3EC3-4A47-A944-D74F1452EEAE}" name="Video Streaming"/>
    <tableColumn id="15" xr3:uid="{E60C7E16-7F29-4401-9E58-A7C0734DF586}" name="Podcast" dataDxfId="150"/>
    <tableColumn id="16" xr3:uid="{C09D813C-0E97-4974-93BE-78405D818172}" name="Transit Specific" dataDxfId="149"/>
    <tableColumn id="17" xr3:uid="{28E113CE-A092-43AC-95DF-1E1D26AB961E}" name="Real-Time Reporting"/>
    <tableColumn id="18" xr3:uid="{A0C6C87B-DA55-44A0-8392-83D1A2F95F90}" name="Mapping/Spatial Capabilities" dataDxfId="148"/>
    <tableColumn id="19" xr3:uid="{018DBC32-679E-4C86-9358-38FDFA7A4A77}" name="Scenario Analysis" dataDxfId="147"/>
    <tableColumn id="20" xr3:uid="{845D77AD-504E-4730-8EF6-1D869DB2F26B}" name="Indicator Tracking"/>
    <tableColumn id="21" xr3:uid="{47A20CE2-E0F2-442A-8437-15077BB548FA}" name="Participatory Budgeting" dataDxfId="146"/>
    <tableColumn id="22" xr3:uid="{305A00DA-D29B-41C8-9929-5397E3B9D2B0}" name="Data Management" dataDxfId="145"/>
    <tableColumn id="23" xr3:uid="{DF1D4745-A5E9-494E-A325-7F05AD92CBE2}" name="Number of x's (total) " dataDxfId="144">
      <calculatedColumnFormula>COUNTIF(B3:V3,"x")</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FEFF85C-1208-4D8C-957F-CA56F0AFF076}" name="Table15" displayName="Table15" ref="A3:W12" totalsRowShown="0" headerRowDxfId="143" dataDxfId="142" tableBorderDxfId="141">
  <autoFilter ref="A3:W12" xr:uid="{82631425-57D2-4A26-AC56-B0D3E84AE246}"/>
  <tableColumns count="23">
    <tableColumn id="1" xr3:uid="{06BC132D-7972-44B1-9E4A-9315E81362B2}" name="*Platforms ordered by total number of tools" dataDxfId="140"/>
    <tableColumn id="2" xr3:uid="{07CE8E26-AE3E-4580-8CB4-80C0B501459C}" name="Free for resident is defined as being completely cost-free for resident use." dataDxfId="139"/>
    <tableColumn id="3" xr3:uid="{BCA87C21-A9F2-479C-8851-77A3A1887CB0}" name="Free for enterprise is defined as having a cost-free option for enterprises. * indicates a paid option of that platform exists with added features." dataDxfId="138"/>
    <tableColumn id="4" xr3:uid="{BD986AFC-43C3-445B-8D44-32FCC4D1374B}" name="Resident must create an account in order to participate in any functions provided by the platform" dataDxfId="137"/>
    <tableColumn id="5" xr3:uid="{806F2950-6D37-4FD6-97C2-A86A499F6650}" name="Enterprise must create an account in order to use tools provided by the platform. Platforms may be free for an enterprise but require an account." dataDxfId="136"/>
    <tableColumn id="6" xr3:uid="{604224D2-588C-4C0A-B420-B7A10910ED2F}" name="Includes a built in feature for one or more languages beyond English. Notation for all languages spoken by more than 0.2% of the population in Minnesota. Spanish=sp; Hmong=hm; Vietnamese=vi; Chinese=ch; French=fr; Russian=ru. *indicates platform is powere" dataDxfId="135"/>
    <tableColumn id="7" xr3:uid="{EDDA947C-3491-4124-98AE-76738552571E}" name="Platform provides a venue for participants to record their opinion. Different from chat or conversation." dataDxfId="134"/>
    <tableColumn id="8" xr3:uid="{B92544CA-6D42-4675-A80A-C98B30BF9761}" name="Platform provides a method of dialogue between residents and enterprises as well as between residents. Not related to the ability to record information (video)." dataDxfId="133"/>
    <tableColumn id="9" xr3:uid="{6A579179-12D0-48F0-BA74-5074BCA058D9}" name="Platform is formated so that use mobily is as seamless or better than the desktop version." dataDxfId="132"/>
    <tableColumn id="10" xr3:uid="{AFEC7B79-081B-4D91-92DB-1E9D621750DA}" name="Includes all kinds of engagement with vested parties larger than a single resident (stakeholder). Engagement is unique to each platform depending on the tools offered." dataDxfId="131"/>
    <tableColumn id="11" xr3:uid="{01CB50EC-5DB5-4C7A-AF37-236D87771233}" name="Platform can create a questionnaire with a variety of possible responses." dataDxfId="130"/>
    <tableColumn id="12" xr3:uid="{92CFDBC2-1D2F-456F-A2DF-F595089F3939}" name="Allows for the uploading of photos which can be shared with interested parties." dataDxfId="129"/>
    <tableColumn id="13" xr3:uid="{E5404EB9-93A4-4D26-85C9-929C0540B908}" name="Allows for the participation of residents/stakeholders in discussion." dataDxfId="128"/>
    <tableColumn id="14" xr3:uid="{D50BF5F6-4BC8-42EB-AA7F-73A61ED467EA}" name="Streaming video is content sent in compressed form over the Internet and displayed by the viewer in real time." dataDxfId="127"/>
    <tableColumn id="15" xr3:uid="{4CBFD752-55D8-4CA6-BC7F-4709824017F5}" name="A digital audio file made available publicly on the internet or for download" dataDxfId="126"/>
    <tableColumn id="16" xr3:uid="{E06B16E0-4540-4F06-AD7B-1704C704F581}" name="Intention of platform is geared particularly to transit engagement. Tools vary." dataDxfId="125"/>
    <tableColumn id="17" xr3:uid="{09C0E10B-E72E-4CAF-8BD4-BAC068040756}" name="The immediate analyzation and description of business processes or incoming data as they occur. Varies by site depending on what is being reported on." dataDxfId="124"/>
    <tableColumn id="18" xr3:uid="{C6F06613-2643-41BD-AD66-B3B7067C4BF7}" name="Ability to map data or read gis mapping files." dataDxfId="123"/>
    <tableColumn id="19" xr3:uid="{27564D93-1AD3-4B58-8458-CAEE57E85304}" name="Scenario analysis is conducted, to analyze the impacts of possible future events on the system performance by taking into account several alternative outcomes" dataDxfId="122"/>
    <tableColumn id="20" xr3:uid="{1BB33972-114A-41FD-8AE7-D00092570F49}" name="Indicator Tracking allows for the tracking of indicators in a monitoring &amp; evaluation plan." dataDxfId="121"/>
    <tableColumn id="21" xr3:uid="{E20FF55B-187B-4AEC-A18D-ADE63F025C74}" name="Creates a method by which residents and stakeholders can engage in municipal/project budgeting" dataDxfId="120"/>
    <tableColumn id="22" xr3:uid="{AE149077-9F4E-45C8-AE3F-A260F8930D50}" name="Relating to acquiring, validating, storing, protecting, and processing data to ensure the accessibility, reliability, and timeliness of the data for its users. Data varies by tools provided by platform." dataDxfId="119"/>
    <tableColumn id="23" xr3:uid="{7C99A192-EEA3-4E34-B70A-3822D48D2042}" name="Column1" dataDxfId="118">
      <calculatedColumnFormula>COUNTIF(B4:V4,"x")</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295ED74-42D8-454F-AEDE-18AC98467CA9}" name="Table16" displayName="Table16" ref="A2:W4" totalsRowShown="0" headerRowDxfId="117" tableBorderDxfId="116">
  <autoFilter ref="A2:W4" xr:uid="{2473488F-F59F-4CAC-897B-DCAB53D411CF}"/>
  <tableColumns count="23">
    <tableColumn id="1" xr3:uid="{EFBFB348-03B6-4FF9-B93E-D2A6FE8B2BE0}" name="Platforms">
      <calculatedColumnFormula>HYPERLINK("https://anchor.fm/","Anchor")</calculatedColumnFormula>
    </tableColumn>
    <tableColumn id="2" xr3:uid="{8BE3A261-3259-4875-A55F-778862DADD45}" name="Free For Resident"/>
    <tableColumn id="3" xr3:uid="{C0F911C4-E095-4332-B959-583FEA70B495}" name="Free for enterprise"/>
    <tableColumn id="4" xr3:uid="{44233A1D-8565-4C55-B92F-8EC7DF36F059}" name="Account Required _x000a_(resident)"/>
    <tableColumn id="5" xr3:uid="{3513BC26-227F-450A-A075-9228BA6F48F0}" name="Account Required _x000a_(enterprise)"/>
    <tableColumn id="6" xr3:uid="{5B6DFB78-C0C4-44A0-AB61-74338AC73CF0}" name="Multilingual Platform"/>
    <tableColumn id="7" xr3:uid="{4D875964-58F7-4C25-8904-FF7F61EF2CEA}" name="Public Comment"/>
    <tableColumn id="8" xr3:uid="{03BD31DA-297D-4B7C-9FDA-B5B9C8A3BCCF}" name="Community Conversations + Idea Generation"/>
    <tableColumn id="9" xr3:uid="{1088056B-9099-4375-98B0-55A328762038}" name="Mobile-Friendly"/>
    <tableColumn id="10" xr3:uid="{CEA4A3F0-EA41-4063-875F-EB839085D5AE}" name="Stakeholder Engagement"/>
    <tableColumn id="11" xr3:uid="{21C2D2AF-080C-47AD-A51B-49CB616E69C3}" name="Surveys"/>
    <tableColumn id="12" xr3:uid="{2FDB5C59-EA0C-4128-A25D-9802E69021E7}" name="Photo Narratives + Analysis"/>
    <tableColumn id="13" xr3:uid="{D4B7F416-8B16-46B3-B559-7686BF926FD9}" name="Video Participation "/>
    <tableColumn id="14" xr3:uid="{66E23DF3-0BD6-4565-958E-7F3652CEFB84}" name="Video Streaming"/>
    <tableColumn id="15" xr3:uid="{3C0BC126-070D-4B47-851D-249B2CB36D7F}" name="Podcast"/>
    <tableColumn id="16" xr3:uid="{BE66B179-285C-477B-B6BC-E2A7890454BF}" name="Transit Specific"/>
    <tableColumn id="17" xr3:uid="{94DA74D8-F7E0-4E54-AACE-D0E2C695F131}" name="Real-Time Reporting"/>
    <tableColumn id="18" xr3:uid="{2499E201-7390-4A88-BBA1-CB68163FE978}" name="Mapping/Spatial Capabilities"/>
    <tableColumn id="19" xr3:uid="{DB08A550-6E0E-4443-926D-E7A39C66862C}" name="Scenario Analysis"/>
    <tableColumn id="20" xr3:uid="{7D119BE8-2828-4B67-93D5-3751C8667B2C}" name="Indicator Tracking"/>
    <tableColumn id="21" xr3:uid="{ADDCA91B-54A1-4553-B7B5-F77EE50B14BA}" name="Participatory Budgeting"/>
    <tableColumn id="22" xr3:uid="{25B7B2E4-8878-436A-AD54-2C8D1BA176D8}" name="Data Management"/>
    <tableColumn id="23" xr3:uid="{3F3BC020-9A5C-46D1-9940-FB4E7A9EC955}" name="Number of x's (total) ">
      <calculatedColumnFormula>COUNTIF(B3:V3,"x")</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56C5376-6577-4C7C-94A0-65639E24824F}" name="Table17" displayName="Table17" ref="A2:W6" totalsRowShown="0" headerRowDxfId="115" tableBorderDxfId="114">
  <autoFilter ref="A2:W6" xr:uid="{60B8005F-8903-4E76-92EF-223E530DE855}"/>
  <tableColumns count="23">
    <tableColumn id="1" xr3:uid="{6BE05C00-B9CF-40D0-AC70-8F90497D92C2}" name="Platforms"/>
    <tableColumn id="2" xr3:uid="{E63C1DB4-87D5-43E2-A2F0-DDABE8CF352C}" name="Free For Resident"/>
    <tableColumn id="3" xr3:uid="{36FDCC1B-1BA8-41F8-8811-7BFA71703FF8}" name="Free for enterprise"/>
    <tableColumn id="4" xr3:uid="{6CAF3358-DF8A-4123-8202-2EA45CAD32D9}" name="Account Required _x000a_(resident)"/>
    <tableColumn id="5" xr3:uid="{0944E765-7B52-4C68-90DB-BD1E7409FB68}" name="Account Required _x000a_(enterprise)"/>
    <tableColumn id="6" xr3:uid="{28E30ED7-2EB5-4A2F-A265-C97D89557B0A}" name="Multilingual Platform"/>
    <tableColumn id="7" xr3:uid="{D7EF5151-574F-4716-B1C6-1CA0D736A2E8}" name="Public Comment"/>
    <tableColumn id="8" xr3:uid="{806E439A-8F5E-4E6E-8533-6BCAB127B965}" name="Community Conversations + Idea Generation"/>
    <tableColumn id="9" xr3:uid="{A4759BC3-FE2F-4BBB-985D-307318A0BDFA}" name="Mobile-Friendly"/>
    <tableColumn id="10" xr3:uid="{E2B5E762-9525-4D60-90E0-1723027C71DB}" name="Stakeholder Engagement"/>
    <tableColumn id="11" xr3:uid="{BC0281DC-E28D-4745-B336-2B8D32D66807}" name="Surveys"/>
    <tableColumn id="12" xr3:uid="{6B338BFA-F181-4742-A948-81740873BDE8}" name="Photo Narratives + Analysis"/>
    <tableColumn id="13" xr3:uid="{8DDB3260-63C8-4D47-9B43-28D1C31D83F4}" name="Video Participation "/>
    <tableColumn id="14" xr3:uid="{BCE78804-10BA-42CE-9B5C-4C0C39EB74E9}" name="Video Streaming"/>
    <tableColumn id="15" xr3:uid="{40066D12-1D6E-40F6-BB8B-A2D22EF6C8DD}" name="Podcast"/>
    <tableColumn id="16" xr3:uid="{2E569504-40DC-42E9-ACFA-5E50AF49C9E1}" name="Transit Specific"/>
    <tableColumn id="17" xr3:uid="{E02C1FC2-32F8-443C-BF53-AC54DC18E946}" name="Real-Time Reporting"/>
    <tableColumn id="18" xr3:uid="{2BBB2C30-07A1-4127-A58C-E5ABB8AC7DCB}" name="Mapping/Spatial Capabilities"/>
    <tableColumn id="19" xr3:uid="{98983FAE-30CD-4D8C-881A-9F81A7684617}" name="Scenario Analysis"/>
    <tableColumn id="20" xr3:uid="{16620038-3F21-487B-8384-43D450F116B3}" name="Indicator Tracking"/>
    <tableColumn id="21" xr3:uid="{A39EE957-1159-4DDF-9705-8FE89FFB62AA}" name="Participatory Budgeting"/>
    <tableColumn id="22" xr3:uid="{4DC34D22-CF28-4C7F-8310-7A550D3A6EE1}" name="Data Management"/>
    <tableColumn id="23" xr3:uid="{A8890386-6DE8-4AD9-9FA0-DF7E2FAFAE94}" name="Number of x's (total) ">
      <calculatedColumnFormula>COUNTIF(B3:V3,"x")</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DE7141A-3BDD-48DD-AC5E-51343835E987}" name="Table18" displayName="Table18" ref="A2:W11" totalsRowShown="0" headerRowDxfId="113" dataDxfId="112" tableBorderDxfId="111">
  <autoFilter ref="A2:W11" xr:uid="{549ED03C-4FB3-4161-A0FF-E7DC80DD9FC6}"/>
  <tableColumns count="23">
    <tableColumn id="1" xr3:uid="{FC0EE439-350E-47AD-8723-4A1DD359062D}" name="Column1" dataDxfId="110"/>
    <tableColumn id="2" xr3:uid="{9F84FB83-7E9E-4ED9-A63F-988BE828914F}" name="Free For Resident"/>
    <tableColumn id="3" xr3:uid="{312649EC-120D-4A29-A583-E61F56C5851B}" name="Free for enterprise" dataDxfId="109"/>
    <tableColumn id="4" xr3:uid="{3CB31A41-4118-482F-AE3E-96704B4B99A2}" name="Account Required _x000a_(resident)"/>
    <tableColumn id="5" xr3:uid="{FE4CFEA4-DD77-4B92-8337-2F6F9E6687B9}" name="Account Required _x000a_(enterprise)"/>
    <tableColumn id="6" xr3:uid="{3905EF87-6744-4D1E-873B-09723C927872}" name="Multilingual Platform" dataDxfId="108"/>
    <tableColumn id="7" xr3:uid="{7AC45081-469B-4AE0-8D65-0F5A18B8E7C6}" name="Public Comment"/>
    <tableColumn id="8" xr3:uid="{33FAB3C6-8614-45AF-9E9A-BB66819C5A5C}" name="Community Conversations + Idea Generation"/>
    <tableColumn id="9" xr3:uid="{FEDAACF6-65B7-448C-9730-F26A5AEDE7ED}" name="Mobile-Friendly"/>
    <tableColumn id="10" xr3:uid="{076CBDF6-E6E8-442F-9303-57064F12F353}" name="Stakeholder Engagement"/>
    <tableColumn id="11" xr3:uid="{98AC7856-1C79-4D88-B777-BC2D1B872AEE}" name="Surveys" dataDxfId="107"/>
    <tableColumn id="12" xr3:uid="{B809F0C9-8D77-4F97-B8FF-185004686852}" name="Photo Narratives + Analysis" dataDxfId="106"/>
    <tableColumn id="13" xr3:uid="{AEA1F2FE-3B28-4CD9-9A7E-B158DD2FFE82}" name="Video Participation " dataDxfId="105"/>
    <tableColumn id="14" xr3:uid="{F35BDC8C-9A2A-4616-8B8A-DEDF35BB07B9}" name="Video Streaming" dataDxfId="104"/>
    <tableColumn id="15" xr3:uid="{F5E68758-188A-4F3F-BDFC-EDA75178ED58}" name="Podcast" dataDxfId="103"/>
    <tableColumn id="16" xr3:uid="{AC836D76-27DD-4639-AA96-223275263400}" name="Transit Specific" dataDxfId="102"/>
    <tableColumn id="17" xr3:uid="{F0220B69-2022-49DE-86BE-4E6DBD289C2B}" name="Real-Time Reporting" dataDxfId="101"/>
    <tableColumn id="18" xr3:uid="{9BCB4A7E-04B5-48BC-A24D-41952BA35D66}" name="Mapping/Spatial Capabilities" dataDxfId="100"/>
    <tableColumn id="19" xr3:uid="{E1F5236F-267F-4D27-B852-2D53684CB089}" name="Scenario Analysis" dataDxfId="99"/>
    <tableColumn id="20" xr3:uid="{5C12CADA-251B-41E1-901E-3D0269FF3555}" name="Indicator Tracking" dataDxfId="98"/>
    <tableColumn id="21" xr3:uid="{57DC42EF-7FBF-4167-A2B5-5C5D10999A18}" name="Participatory Budgeting" dataDxfId="97"/>
    <tableColumn id="22" xr3:uid="{F08C6504-22F2-4850-8E2C-715BBB0D9BC5}" name="Data Management"/>
    <tableColumn id="23" xr3:uid="{510720B8-2B8C-42B4-8839-B5CD5041DD1A}" name="Number of x's (total) " dataDxfId="96">
      <calculatedColumnFormula>COUNTIF(B3:V3,"x")</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876BF72-5B54-4C30-AE79-F0D6FA343000}" name="Table19" displayName="Table19" ref="A1:Z29" totalsRowShown="0" headerRowDxfId="95" dataDxfId="94">
  <autoFilter ref="A1:Z29" xr:uid="{100A6C67-97A7-4915-A2AA-A0BE122FAA44}"/>
  <tableColumns count="26">
    <tableColumn id="1" xr3:uid="{7AE23A43-A5C1-4B4A-BDC5-9DED512F8997}" name="MAPPING ABILITIES" dataDxfId="93"/>
    <tableColumn id="2" xr3:uid="{3FE351C8-47E0-4CB5-B827-25893B883EB1}" name="Column1" dataDxfId="92"/>
    <tableColumn id="3" xr3:uid="{1835E0D9-EACE-44F6-BE3B-968500319598}" name="RESIDENTIAL ENGAGEMENT CAPABILITIES" dataDxfId="91"/>
    <tableColumn id="4" xr3:uid="{49B03895-EFA6-4A62-9212-9FC09A4B6F39}" name="Column2" dataDxfId="90"/>
    <tableColumn id="5" xr3:uid="{EF813FA3-16CF-4751-931F-DF9C9BD650A1}" name="Column3" dataDxfId="89"/>
    <tableColumn id="6" xr3:uid="{DC9C2823-4762-494E-8A0D-36974353F71B}" name="Column4" dataDxfId="88"/>
    <tableColumn id="7" xr3:uid="{061B25A0-16A2-49FF-8B8A-700CBE12DD5A}" name="Column5" dataDxfId="87"/>
    <tableColumn id="8" xr3:uid="{697E9CA7-86CE-4333-A102-BA728111A4DD}" name="Column6"/>
    <tableColumn id="9" xr3:uid="{8A303BF0-90C0-45CE-9BD6-F6028D3AB7E7}" name="Column7"/>
    <tableColumn id="10" xr3:uid="{EB74030D-920D-4574-B66C-7238D1333D7F}" name="Column8" dataDxfId="86"/>
    <tableColumn id="11" xr3:uid="{F612C546-970D-42C7-B998-F957B760DC80}" name="Column9"/>
    <tableColumn id="12" xr3:uid="{CEBF6954-59DD-40BA-B425-6D74A6C57DF9}" name="Column10" dataDxfId="85"/>
    <tableColumn id="13" xr3:uid="{5E2D90B4-AA2C-44E1-8FD4-9823CF72288F}" name="Column11" dataDxfId="84"/>
    <tableColumn id="14" xr3:uid="{A7D5ADF1-FFFE-4282-A805-4F1FF3B5FB23}" name="Column12" dataDxfId="83"/>
    <tableColumn id="15" xr3:uid="{E7CFEDAE-263F-48D0-B79C-9E32F533147F}" name="Column13" dataDxfId="82"/>
    <tableColumn id="16" xr3:uid="{17CBCCC0-FDC1-47F3-8805-3D39FCC926F0}" name="Column14" dataDxfId="81"/>
    <tableColumn id="17" xr3:uid="{54B1D71E-DCC3-43F9-BC27-9A0282EB1EE6}" name="Column15"/>
    <tableColumn id="18" xr3:uid="{4B0C95D9-D819-4A3C-9E2D-3E7A5ECCD926}" name="Column16" dataDxfId="80"/>
    <tableColumn id="19" xr3:uid="{E69F8218-9400-45A0-A4FA-649C97D96DEA}" name="FINANCIAL/DATA MANAGEMENT" dataDxfId="79"/>
    <tableColumn id="20" xr3:uid="{FD1ACEF7-5144-45D2-BFDC-689D52428729}" name="Column17" dataDxfId="78"/>
    <tableColumn id="21" xr3:uid="{B2E21C06-F376-4405-A09F-CC38B37E8635}" name="Column18"/>
    <tableColumn id="22" xr3:uid="{8CBAF6ED-549F-42B7-9A5F-14CF87BA8C3E}" name="Column19" dataDxfId="77"/>
    <tableColumn id="23" xr3:uid="{59B60BBC-652C-44A4-9149-279499134298}" name="Column20" dataDxfId="76"/>
    <tableColumn id="24" xr3:uid="{6AD785A8-A564-4567-9AEF-EC48A50A5200}" name="Column21" dataDxfId="75"/>
    <tableColumn id="25" xr3:uid="{3A1B8B4E-94F0-4600-943D-4FCCFFB98CBE}" name="Column22" dataDxfId="74"/>
    <tableColumn id="26" xr3:uid="{B0F20CA8-37F8-409D-B3B2-0837092AD470}" name="SUMMARY" dataDxfId="73">
      <calculatedColumnFormula>COUNTIF(C2:X2,"x")</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857251-4919-4E57-AC98-D3BA18CC91F0}" name="Table602" displayName="Table602" ref="A2:X58" totalsRowShown="0" headerRowDxfId="399" dataDxfId="398">
  <autoFilter ref="A2:X58" xr:uid="{DD77EDC4-71F8-4243-817B-C25B3735F86F}"/>
  <tableColumns count="24">
    <tableColumn id="1" xr3:uid="{14E0C8CC-33B7-40DF-9CD2-9555779DFD7B}" name="Platform Name" dataCellStyle="Normal"/>
    <tableColumn id="2" xr3:uid="{4AF82FB2-40A8-4A5B-9922-4014154C2181}" name="Hyperlink to website" dataDxfId="397"/>
    <tableColumn id="4" xr3:uid="{446A771B-16C3-4052-B572-8CB5A8B15021}" name="Free For Resident" dataDxfId="396"/>
    <tableColumn id="5" xr3:uid="{13F7BB2D-5978-4286-AFB9-257F5FD6C16E}" name="Free for Enterprise * Indicates a paid option exists. More in description." dataDxfId="395"/>
    <tableColumn id="6" xr3:uid="{A5B7A460-420E-4969-872C-ABD3EF982F43}" name="Account Required _x000a_(resident)" dataDxfId="394"/>
    <tableColumn id="7" xr3:uid="{15A25F88-6AA9-4BB1-88BF-0DB8FC3B2438}" name="Account Required _x000a_(enterprise)" dataDxfId="393"/>
    <tableColumn id="8" xr3:uid="{0E21C2C1-3573-4A7E-9507-91C6143767FC}" name="Multilingual Platform" dataDxfId="392"/>
    <tableColumn id="9" xr3:uid="{37359963-C252-488A-87DA-3B1D6DDEC078}" name="Public Comment" dataDxfId="391"/>
    <tableColumn id="10" xr3:uid="{C6150781-1A80-4F64-87EF-00C520B57539}" name="Community Conversations + Idea Generation" dataDxfId="390"/>
    <tableColumn id="11" xr3:uid="{06856944-A011-445E-AC2D-DF51F0BC581B}" name="Mobile-Friendly" dataDxfId="389"/>
    <tableColumn id="12" xr3:uid="{A496B41E-C469-4288-9A12-0EF6865476C0}" name="Stakeholder Engagement" dataDxfId="388"/>
    <tableColumn id="13" xr3:uid="{C6F07B15-5039-4091-A111-AEC82F60D568}" name="Surveys" dataDxfId="387"/>
    <tableColumn id="14" xr3:uid="{BF8D3576-69B5-401B-BD23-C82E386D7359}" name="Photo Narratives + Analysis" dataDxfId="386"/>
    <tableColumn id="15" xr3:uid="{92C5FB22-7086-4A8E-806D-69D70FD0E077}" name="Video Participation " dataDxfId="385"/>
    <tableColumn id="16" xr3:uid="{EA70622B-6F37-48EC-B4A7-4CE37698C150}" name="Video Streaming" dataDxfId="384"/>
    <tableColumn id="17" xr3:uid="{CF8BA60F-9821-4762-A1A0-B8F730EEEB85}" name="Podcast" dataDxfId="383"/>
    <tableColumn id="18" xr3:uid="{EE12F612-982F-4763-B0CF-AABC199EEF7C}" name="Transit Specific" dataDxfId="382"/>
    <tableColumn id="20" xr3:uid="{551D88AD-CAA4-4F53-A82E-27B880E86EB3}" name="Real-Time Reporting" dataDxfId="381"/>
    <tableColumn id="21" xr3:uid="{94286575-1795-4265-86CA-223F222F138E}" name="Mapping/Spatial Capabilities" dataDxfId="380"/>
    <tableColumn id="22" xr3:uid="{98C81B9E-DB97-44F2-BCE8-30A685B3C258}" name="Scenario Analysis" dataDxfId="379"/>
    <tableColumn id="23" xr3:uid="{AC9715BF-5130-4E0A-AD54-31D5F5700462}" name="Indicator Tracking" dataDxfId="378"/>
    <tableColumn id="24" xr3:uid="{113A34C9-27BB-47D3-8071-98B0749E558E}" name="Participatory Budgeting" dataDxfId="377"/>
    <tableColumn id="25" xr3:uid="{2FFFB5F6-CB7D-4217-BE4E-0283D3AEB7A2}" name="Data Management" dataDxfId="376"/>
    <tableColumn id="27" xr3:uid="{3A54F250-CC08-442A-A134-04B7AE72664D}" name="Number of x's (total) " dataDxfId="375"/>
  </tableColumns>
  <tableStyleInfo name="Full Sheet-style 2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2CE3038-860F-4761-A5CF-5D4D0544C364}" name="Table20" displayName="Table20" ref="A1:Z13" totalsRowShown="0" headerRowDxfId="72" dataDxfId="71">
  <autoFilter ref="A1:Z13" xr:uid="{CA9379A3-0102-4257-B224-EA50027A63C5}"/>
  <tableColumns count="26">
    <tableColumn id="1" xr3:uid="{D3A1AF7B-96B2-4613-86BE-5FF6C9D321ED}" name="SCENARIO ANALYSIS" dataDxfId="70"/>
    <tableColumn id="2" xr3:uid="{69E8BFC9-360C-4047-A1CF-022ACF9C392F}" name="Column1" dataDxfId="69"/>
    <tableColumn id="3" xr3:uid="{A5D9751A-5B8C-4EB2-B5B6-209ADE8ECAB3}" name="RESIDENTIAL ENGAGEMENT CAPABILITIES" dataDxfId="68"/>
    <tableColumn id="4" xr3:uid="{DFEBC014-D80C-46D5-ADFF-480B9E957686}" name="Column2" dataDxfId="67"/>
    <tableColumn id="5" xr3:uid="{FE3A51A1-10DA-4FDE-A4A4-524B781C1F3F}" name="Column3" dataDxfId="66"/>
    <tableColumn id="6" xr3:uid="{66988368-086E-4293-8E21-031EF55C61DC}" name="Column4"/>
    <tableColumn id="7" xr3:uid="{69CDC139-9828-4B05-8810-6AD8E80A869E}" name="Column5" dataDxfId="65"/>
    <tableColumn id="8" xr3:uid="{4FD13997-ECB6-490E-89CE-AFC705CC054E}" name="Column6" dataDxfId="64"/>
    <tableColumn id="9" xr3:uid="{BD69D383-305A-40B9-8A29-9DF3F1E846DB}" name="Column7" dataDxfId="63"/>
    <tableColumn id="10" xr3:uid="{D9ADD9E1-0F6F-4ADD-AC7D-738B726A6198}" name="Column8" dataDxfId="62"/>
    <tableColumn id="11" xr3:uid="{0DBE64BE-C61A-4DBD-8855-13794B5715AB}" name="Column9"/>
    <tableColumn id="12" xr3:uid="{FDE3F1D4-034B-4BF1-BAB1-7FEB04ACD1B4}" name="Column10" dataDxfId="61"/>
    <tableColumn id="13" xr3:uid="{92BFF5BC-DB39-4B53-9367-39D309E86359}" name="Column11" dataDxfId="60"/>
    <tableColumn id="14" xr3:uid="{E6D48B08-06EB-4D34-A2A1-E95883829B9D}" name="Column12" dataDxfId="59"/>
    <tableColumn id="15" xr3:uid="{B46F99B3-2740-46CB-A2C7-89247DE5EE8B}" name="Column13" dataDxfId="58"/>
    <tableColumn id="16" xr3:uid="{7D8D29C8-B84D-43A5-8DA2-6D28FBC525FE}" name="Column14" dataDxfId="57"/>
    <tableColumn id="17" xr3:uid="{A74E26E0-DFAF-44D6-83D7-6D01164008F9}" name="Column15"/>
    <tableColumn id="18" xr3:uid="{8A681EE4-653E-4A09-92C7-6B22356BCD3F}" name="Column16" dataDxfId="56"/>
    <tableColumn id="19" xr3:uid="{1415A152-AF7A-457D-844E-14F5A424D080}" name="FINANCIAL/DATA MANAGEMENT" dataDxfId="55"/>
    <tableColumn id="20" xr3:uid="{7587D80C-739A-4AF5-A69E-84583900925D}" name="Column17"/>
    <tableColumn id="21" xr3:uid="{30F2D12D-57DC-4EEE-A686-834BAB5475B5}" name="Column18"/>
    <tableColumn id="22" xr3:uid="{8138B582-7165-496B-96E7-C645D75D7990}" name="Column19" dataDxfId="54"/>
    <tableColumn id="23" xr3:uid="{9A7AA61C-7352-4CDD-B910-ED50EA29C4DD}" name="Column20" dataDxfId="53"/>
    <tableColumn id="24" xr3:uid="{57E92500-946B-45B9-9914-786798229107}" name="Column21" dataDxfId="52"/>
    <tableColumn id="25" xr3:uid="{F79E6119-70D2-4540-99F5-A2CF8DAE3C69}" name="Column22" dataDxfId="51"/>
    <tableColumn id="26" xr3:uid="{08D10EA1-FD4A-4B14-AF0A-6D191D3AAFFB}" name="SUMMARY" dataDxfId="50">
      <calculatedColumnFormula>COUNTIF(C2:X2,"x")</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D6AF2E1-B1F6-417B-82B1-6775AF1B3556}" name="Table21" displayName="Table21" ref="A1:Z6" totalsRowShown="0" headerRowDxfId="49">
  <autoFilter ref="A1:Z6" xr:uid="{7CA3C315-E441-4652-8CC2-040AE9EAB189}"/>
  <tableColumns count="26">
    <tableColumn id="1" xr3:uid="{0E601857-7A48-43BE-B8B1-B5BE0C6AED99}" name="INDICATOR TRACKING"/>
    <tableColumn id="2" xr3:uid="{3BB69395-561B-476C-897A-F660A778B26C}" name="Column1" dataDxfId="48"/>
    <tableColumn id="3" xr3:uid="{027257DF-77C6-4807-A3A2-25D6A58C4EF9}" name="RESIDENTIAL ENGAGEMENT CAPABILITIES"/>
    <tableColumn id="4" xr3:uid="{6D42EC05-C4C2-4773-B964-1D38A2B9E7B8}" name="Column2"/>
    <tableColumn id="5" xr3:uid="{E41BFB85-99F8-4C1C-833C-58C83F186798}" name="Column3"/>
    <tableColumn id="6" xr3:uid="{5F952FFC-A425-4D9D-87D4-6EA4CC6BB67B}" name="Column4"/>
    <tableColumn id="7" xr3:uid="{BAC4C897-EB0B-4B96-9962-3FC93F41A94B}" name="Column5"/>
    <tableColumn id="8" xr3:uid="{1BF6EEBF-4A21-448B-94DC-BE2F883E0605}" name="Column6"/>
    <tableColumn id="9" xr3:uid="{EAB08AFB-76DC-4C1C-85F1-B6C3AFB2B409}" name="Column7"/>
    <tableColumn id="10" xr3:uid="{D08157AB-109A-44D3-8F21-CF6A199B3EE4}" name="Column8"/>
    <tableColumn id="11" xr3:uid="{9226B7A6-39D4-406F-81F7-56099329BCE1}" name="Column9"/>
    <tableColumn id="12" xr3:uid="{FB841D63-8DFD-42FB-B0A7-17B734BDECC6}" name="Column10"/>
    <tableColumn id="13" xr3:uid="{7667402A-5391-46A8-9609-1EC5FA9627C7}" name="Column11"/>
    <tableColumn id="14" xr3:uid="{826719CA-F577-43FC-9E4D-B0F5F372AD9C}" name="Column12"/>
    <tableColumn id="15" xr3:uid="{B5C2E8B0-0421-4E6F-8675-455D46F7E8FE}" name="Column13"/>
    <tableColumn id="16" xr3:uid="{B1ABD811-4071-43AD-81A1-EB79A42EEBC1}" name="Column14"/>
    <tableColumn id="17" xr3:uid="{5A50CD57-F26F-4E05-B2F9-1717AF872504}" name="Column15"/>
    <tableColumn id="18" xr3:uid="{B4787903-D4C2-4AE5-91A1-0211997D936A}" name="Column16" dataDxfId="47"/>
    <tableColumn id="19" xr3:uid="{FE018265-C7F4-4728-9483-8BB948A84AAB}" name="FINANCIAL/DATA MANAGEMENT"/>
    <tableColumn id="20" xr3:uid="{FE63C51E-D814-4EC7-8B77-2CA3C61D068C}" name="Column17"/>
    <tableColumn id="21" xr3:uid="{82328E05-3809-4966-8D6D-4CBEE36E9EA3}" name="Column18"/>
    <tableColumn id="22" xr3:uid="{8343471B-2341-4015-B45D-3035A0EFE149}" name="Column19"/>
    <tableColumn id="23" xr3:uid="{EF0F11F3-8EA0-4501-A28E-858702DC5658}" name="Column20"/>
    <tableColumn id="24" xr3:uid="{F4D965F4-B6AB-45D7-AEC3-EE76C2CC9EB5}" name="Column21"/>
    <tableColumn id="25" xr3:uid="{7735DF88-7775-4EF3-9C9F-BFF428C7120B}" name="Column22" dataDxfId="46"/>
    <tableColumn id="26" xr3:uid="{33D1E7A7-BBF9-4FB8-8138-2FE2BD98D0C8}" name="SUMMARY"/>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9D4434C-13DF-4060-921A-21B2FC096250}" name="Table22" displayName="Table22" ref="A1:Z9" totalsRowShown="0" headerRowDxfId="45" dataDxfId="44">
  <autoFilter ref="A1:Z9" xr:uid="{9E944564-DDD2-407D-955C-F6A11177685C}"/>
  <tableColumns count="26">
    <tableColumn id="1" xr3:uid="{55BD6C93-EED8-4545-8084-7FB6946A09E7}" name="PARTICIPATORY BUDGETING" dataDxfId="43"/>
    <tableColumn id="2" xr3:uid="{AC23694D-66EE-429D-85EB-18030C1046AC}" name="Column1" dataDxfId="42"/>
    <tableColumn id="3" xr3:uid="{D4C60D44-D6BC-438C-9303-9BA30D5E4A53}" name="RESIDENTIAL ENGAGEMENT CAPABILITIES"/>
    <tableColumn id="4" xr3:uid="{309F9526-09C9-4F53-AC75-7CDB8081952E}" name="Column2" dataDxfId="41"/>
    <tableColumn id="5" xr3:uid="{51338658-561A-459E-B10F-F5EC19AADD4F}" name="Column3" dataDxfId="40"/>
    <tableColumn id="6" xr3:uid="{B52E745F-89B8-4CD3-AAE7-482E573F486B}" name="Column4" dataDxfId="39"/>
    <tableColumn id="7" xr3:uid="{EAC76DDC-D33F-479E-ABA9-777F7D4FB759}" name="Column5" dataDxfId="38"/>
    <tableColumn id="8" xr3:uid="{BCFC362E-4240-461C-B000-B132907BDE0B}" name="Column6" dataDxfId="37"/>
    <tableColumn id="9" xr3:uid="{08308E4E-03E0-42CD-B2FF-DAD6FFF0D6F8}" name="Column7" dataDxfId="36"/>
    <tableColumn id="10" xr3:uid="{72408D0B-3835-49CE-9838-D58BCB2F504A}" name="Column8" dataDxfId="35"/>
    <tableColumn id="11" xr3:uid="{9DA18F87-D392-4F3B-B002-4117D13DC17F}" name="Column9" dataDxfId="34"/>
    <tableColumn id="12" xr3:uid="{8FF9E173-A2C6-4FF3-88D6-C9838490D6A4}" name="Column10" dataDxfId="33"/>
    <tableColumn id="13" xr3:uid="{347DDBAB-2699-4958-854B-4486BFA5548B}" name="Column11" dataDxfId="32"/>
    <tableColumn id="14" xr3:uid="{020E5ACA-5B39-4422-BE14-44F3EB075908}" name="Column12" dataDxfId="31"/>
    <tableColumn id="15" xr3:uid="{B83C036C-A7B8-4359-9336-D7BDE2B93F17}" name="Column13" dataDxfId="30"/>
    <tableColumn id="16" xr3:uid="{9A20FC72-BB06-48C6-A90E-24C7493E76A5}" name="Column14" dataDxfId="29"/>
    <tableColumn id="17" xr3:uid="{5B6C62DD-08D4-4B4B-AD89-043A33843592}" name="Column15" dataDxfId="28"/>
    <tableColumn id="18" xr3:uid="{CC06313A-ADB9-437A-842B-ADBBEB7878AA}" name="Column16" dataDxfId="27"/>
    <tableColumn id="19" xr3:uid="{73E542E8-C4B8-4043-8EC0-AE1A5A16BC41}" name="FINANCIAL/DATA MANAGEMENT" dataDxfId="26"/>
    <tableColumn id="20" xr3:uid="{FDE6798D-BD82-4B39-A902-8BE80D640FAD}" name="Column17" dataDxfId="25"/>
    <tableColumn id="21" xr3:uid="{E70FECAD-ADBD-450B-9308-76AD49ADBF16}" name="Column18" dataDxfId="24"/>
    <tableColumn id="22" xr3:uid="{8F4BD4F3-7743-4E3C-A556-666CB7B203DB}" name="Column19" dataDxfId="23"/>
    <tableColumn id="23" xr3:uid="{81A0B292-F1A6-4BEA-ADAC-F72C421F4C8A}" name="Column20" dataDxfId="22"/>
    <tableColumn id="24" xr3:uid="{CE4676C4-B057-4253-A6BC-3D12E5DC3FED}" name="Column21" dataDxfId="21"/>
    <tableColumn id="25" xr3:uid="{B8AFEE25-1FFC-473C-B243-298CA2634EE6}" name="Column22" dataDxfId="20"/>
    <tableColumn id="26" xr3:uid="{654C5CE8-283A-49BC-8175-2197E8EC7B9B}" name="SUMMARY" dataDxfId="19">
      <calculatedColumnFormula>COUNTIF(C2:X2,"x")</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EA0A9F36-EAB0-463D-9164-BBE26D5078F0}" name="Table23" displayName="Table23" ref="A1:Z23" totalsRowShown="0" headerRowDxfId="18">
  <autoFilter ref="A1:Z23" xr:uid="{28A6D530-4BF1-46F2-BF7A-7BF659A75C09}"/>
  <tableColumns count="26">
    <tableColumn id="1" xr3:uid="{02B06440-15DD-4D48-AB0C-6CBBA5BD075C}" name="DATA MANAGEMENT" dataDxfId="17"/>
    <tableColumn id="2" xr3:uid="{07B51EEC-E798-4EC1-BEF4-B7E708480112}" name="Column1" dataDxfId="16"/>
    <tableColumn id="3" xr3:uid="{4856F2B0-6409-4219-85EA-E0C7CF14C9CD}" name="RESIDENTIAL ENGAGEMENT CAPABILITIES"/>
    <tableColumn id="4" xr3:uid="{45274681-B160-43B5-80F8-9ACFF8C6A301}" name="Column2"/>
    <tableColumn id="5" xr3:uid="{18ADD485-D98C-4C9E-83FE-1D5395F0DE3D}" name="Column3"/>
    <tableColumn id="6" xr3:uid="{EC1992C7-AF68-445C-856A-8B23677C5067}" name="Column4" dataDxfId="15"/>
    <tableColumn id="7" xr3:uid="{93144FB7-312C-4528-A3F1-86CA667CCE25}" name="Column5" dataDxfId="14"/>
    <tableColumn id="8" xr3:uid="{B8F86E64-09E1-4838-950A-DD3727D7BDD7}" name="Column6" dataDxfId="13"/>
    <tableColumn id="9" xr3:uid="{46BE1435-2F46-4904-B261-5BCDA2907271}" name="Column7" dataDxfId="12"/>
    <tableColumn id="10" xr3:uid="{8A5C0093-E513-4DC5-82AC-5626E7C3CE7D}" name="Column8" dataDxfId="11"/>
    <tableColumn id="11" xr3:uid="{038D41D9-D91A-418B-A8DB-E35F8437C259}" name="Column9"/>
    <tableColumn id="12" xr3:uid="{D7D2F5F5-3655-4039-8539-AD5B3C5DB16A}" name="Column10" dataDxfId="10"/>
    <tableColumn id="13" xr3:uid="{702555B8-36D7-42E8-98AD-CD24B8B1D564}" name="Column11" dataDxfId="9"/>
    <tableColumn id="14" xr3:uid="{77D9F07B-9B5D-499C-9835-E7A9FDFE3E8E}" name="Column12" dataDxfId="8"/>
    <tableColumn id="15" xr3:uid="{F141B1E8-7F5D-4C8A-9C93-A9BDA13EA1C2}" name="Column13" dataDxfId="7"/>
    <tableColumn id="16" xr3:uid="{D2F6B85B-E21C-4328-91F5-853812B7954C}" name="Column14" dataDxfId="6"/>
    <tableColumn id="17" xr3:uid="{7BB8CC08-BF81-4BC4-AA83-BACC0785D0F7}" name="Column15" dataDxfId="5"/>
    <tableColumn id="18" xr3:uid="{E8AC1214-CB3D-48B9-A2AA-0FC335C6D8E7}" name="Column16" dataDxfId="4"/>
    <tableColumn id="19" xr3:uid="{95F7A5A4-F843-416B-930D-B0B7B7CFE2BD}" name="FINANCIAL/DATA MANAGEMENT"/>
    <tableColumn id="20" xr3:uid="{45578A61-D0D0-4BFB-BC84-0F3BAD072A2E}" name="Column17"/>
    <tableColumn id="21" xr3:uid="{46320E54-F129-4203-A6D8-2436966EF5DE}" name="Column18"/>
    <tableColumn id="22" xr3:uid="{90974DB3-91DC-465B-BE29-6CEAB45B402E}" name="Column19" dataDxfId="3"/>
    <tableColumn id="23" xr3:uid="{84D8863F-AED5-4CFA-8E7E-5FF8678F3B32}" name="Column20"/>
    <tableColumn id="24" xr3:uid="{4C5F838C-053B-4385-B662-E778A23B2D24}" name="Column21" dataDxfId="2"/>
    <tableColumn id="25" xr3:uid="{DD7274AF-B849-465D-BE4F-71ABBBEF37E4}" name="Column22" dataDxfId="1"/>
    <tableColumn id="26" xr3:uid="{05411227-5B7C-424D-864F-900EEBEE6300}" name="SUMMARY" dataDxfId="0">
      <calculatedColumnFormula>COUNTIF(C2:X2,"x")</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CE2FF3F-E72D-4D60-8D17-5A7EB94FDCE0}" name="Table24" displayName="Table24" ref="A2:W25" totalsRowShown="0" headerRowDxfId="373" dataDxfId="372" tableBorderDxfId="371">
  <autoFilter ref="A2:W25" xr:uid="{192ABD7D-6FB3-4602-BDF2-36AA927136F9}"/>
  <tableColumns count="23">
    <tableColumn id="1" xr3:uid="{9F972F6E-5326-4788-B488-63B8E58A400E}" name="Column1" dataDxfId="370"/>
    <tableColumn id="2" xr3:uid="{39691220-18BA-4FC5-9341-14B442D0715D}" name="Free For Resident" dataDxfId="369"/>
    <tableColumn id="3" xr3:uid="{93E60EFC-8654-4128-AD6B-6576FD4ACA0C}" name="Free for enterprise" dataDxfId="368"/>
    <tableColumn id="4" xr3:uid="{F8826EE8-AE00-457D-8551-7171CB525DFB}" name="Account Required _x000a_(resident)" dataDxfId="367"/>
    <tableColumn id="5" xr3:uid="{4876E19D-4EC6-4070-AE39-8994BC79B7A2}" name="Account Required _x000a_(enterprise)" dataDxfId="366"/>
    <tableColumn id="6" xr3:uid="{31CF9C30-EB0A-4E1E-85D8-D33F820E028C}" name="Multilingual Platform" dataDxfId="365"/>
    <tableColumn id="7" xr3:uid="{61B78B22-ED89-4C17-8926-78FDAA661C49}" name="Public Comment" dataDxfId="364"/>
    <tableColumn id="8" xr3:uid="{D01E8AC9-C448-44DD-9749-0F0A54C39409}" name="Community Conversations + Idea Generation" dataDxfId="363"/>
    <tableColumn id="9" xr3:uid="{F572D6F6-0DCB-4953-860E-3C8CD02ED095}" name="Mobile-Friendly" dataDxfId="362"/>
    <tableColumn id="10" xr3:uid="{F0A18714-5E2B-498C-B50D-2E6863F477B7}" name="Stakeholder Engagement" dataDxfId="361"/>
    <tableColumn id="11" xr3:uid="{CF7CE260-531C-4DF6-A5E0-C87141EC9B37}" name="Surveys" dataDxfId="360"/>
    <tableColumn id="12" xr3:uid="{CAAF4B56-4CF4-4B27-BC03-8250043A19DD}" name="Photo Narratives + Analysis" dataDxfId="359"/>
    <tableColumn id="13" xr3:uid="{B2D80EE0-79A5-4DB2-946F-BF796F0BD04E}" name="Video Participation " dataDxfId="358"/>
    <tableColumn id="14" xr3:uid="{D0C997AF-654A-41C9-88EE-B41A4758D1AF}" name="Video Streaming" dataDxfId="357"/>
    <tableColumn id="15" xr3:uid="{4670E493-E0B5-481A-92EB-A98D353C98B1}" name="Podcast" dataDxfId="356"/>
    <tableColumn id="16" xr3:uid="{2350B17B-727B-4E7F-9E8E-EA29C678282B}" name="Transit Specific" dataDxfId="355"/>
    <tableColumn id="17" xr3:uid="{A143F5DB-271E-4593-959D-B39C1A2C3879}" name="Real-Time Reporting" dataDxfId="354"/>
    <tableColumn id="18" xr3:uid="{A032A20C-F119-4CF8-A905-1677FE551B2A}" name="Mapping/Spatial Capabilities" dataDxfId="353"/>
    <tableColumn id="19" xr3:uid="{A5B3151B-A95F-4C50-BADE-818010936D7D}" name="Scenario Analysis" dataDxfId="352"/>
    <tableColumn id="20" xr3:uid="{4C6B912D-2AD5-41CD-9DD4-E14394F2C595}" name="Indicator Tracking" dataDxfId="351"/>
    <tableColumn id="21" xr3:uid="{07813CED-5DA2-4BB5-87E3-7884369034A1}" name="Participatory Budgeting" dataDxfId="350"/>
    <tableColumn id="22" xr3:uid="{006FB6CE-C86C-4CCE-8AB0-0FCECD3EFB04}" name="Data Management" dataDxfId="349"/>
    <tableColumn id="23" xr3:uid="{D8EB003E-F827-4504-9C6D-DCE44CF61FEB}" name="Number of x's (total) " dataDxfId="348">
      <calculatedColumnFormula>COUNTIF(B3:V3,"x")</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A3:E16" headerRowCount="0">
  <tableColumns count="5">
    <tableColumn id="1" xr3:uid="{00000000-0010-0000-3900-000001000000}" name="Column1"/>
    <tableColumn id="2" xr3:uid="{00000000-0010-0000-3900-000002000000}" name="Column2"/>
    <tableColumn id="3" xr3:uid="{00000000-0010-0000-3900-000003000000}" name="Column3"/>
    <tableColumn id="4" xr3:uid="{00000000-0010-0000-3900-000004000000}" name="Column4"/>
    <tableColumn id="5" xr3:uid="{00000000-0010-0000-3900-000005000000}" name="Column5"/>
  </tableColumns>
  <tableStyleInfo name="Verifiable Price-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D8C711-9AFB-4ADA-BFB6-6FCD9D26B9CF}" name="Table5" displayName="Table5" ref="A2:W21" totalsRowShown="0" headerRowDxfId="347" tableBorderDxfId="346">
  <autoFilter ref="A2:W21" xr:uid="{189FB73E-6960-4FD8-8A92-5F4469E55AC8}"/>
  <tableColumns count="23">
    <tableColumn id="1" xr3:uid="{2F9F65FE-52E5-4093-BBF5-C8CB1F3F3462}" name="Column1" dataDxfId="345"/>
    <tableColumn id="3" xr3:uid="{2C5F0F3C-6164-4CAD-9363-5B420429E538}" name="Free For Resident"/>
    <tableColumn id="4" xr3:uid="{EEBB37ED-1278-40A0-8E8A-7027F1C12B33}" name="Free for enterprise" dataDxfId="344"/>
    <tableColumn id="5" xr3:uid="{2397D7A9-4996-472F-A40B-1DA966B6B15A}" name="Account Required _x000a_(resident)" dataDxfId="343"/>
    <tableColumn id="6" xr3:uid="{BD7806EF-01DD-431B-88CD-D828AA115806}" name="Account Required _x000a_(enterprise)"/>
    <tableColumn id="7" xr3:uid="{485D0562-429D-4C86-BE7E-226CA56E5522}" name="Multilingual Platform" dataDxfId="342"/>
    <tableColumn id="8" xr3:uid="{133819A1-891A-4035-AF08-0EA4681CF4C1}" name="Public Comment"/>
    <tableColumn id="9" xr3:uid="{2E94E46B-2A7C-48A4-A745-BC37DEF66F43}" name="Community Conversations + Idea Generation" dataDxfId="341"/>
    <tableColumn id="10" xr3:uid="{0353A69C-21C8-49EF-8774-8DCE062BA9E2}" name="Mobile-Friendly"/>
    <tableColumn id="11" xr3:uid="{5668399D-FB70-4BA5-B885-F86BCB44811E}" name="Stakeholder Engagement" dataDxfId="340"/>
    <tableColumn id="12" xr3:uid="{0A9E3CD4-4CFE-44FB-A262-1FD7AB3AE4B4}" name="Surveys" dataDxfId="339"/>
    <tableColumn id="13" xr3:uid="{26E2AF38-7821-483F-AB99-E718ADDEE8ED}" name="Photo Narratives + Analysis" dataDxfId="338"/>
    <tableColumn id="14" xr3:uid="{9D752B6A-6477-4CAB-8821-B683389FA197}" name="Video Participation " dataDxfId="337"/>
    <tableColumn id="15" xr3:uid="{8E17F061-6C3D-46B3-BC3E-153913431945}" name="Video Streaming" dataDxfId="336"/>
    <tableColumn id="16" xr3:uid="{57A505C4-4449-45C5-9B2E-4DC4F739841F}" name="Podcast" dataDxfId="335"/>
    <tableColumn id="17" xr3:uid="{1098F129-1E1C-48A3-A448-2DA8E1C5CDB0}" name="Transit Specific" dataDxfId="334"/>
    <tableColumn id="18" xr3:uid="{2D3EAF3D-1C1B-4A3E-B94F-A51FC8398ADF}" name="Real-Time Reporting"/>
    <tableColumn id="19" xr3:uid="{5CF09A73-E224-4276-B794-CDD1ABEA2C3D}" name="Mapping/Spatial Capabilities"/>
    <tableColumn id="20" xr3:uid="{BF9B74BE-1585-4F48-B6B3-456B27D178AB}" name="Scenario Analysis" dataDxfId="333"/>
    <tableColumn id="21" xr3:uid="{A78C3995-A2E9-4D77-8147-5C0D0F315376}" name="Indicator Tracking" dataDxfId="332"/>
    <tableColumn id="22" xr3:uid="{93811282-1465-45A3-91E9-877FB040EB30}" name="Participatory Budgeting" dataDxfId="331"/>
    <tableColumn id="23" xr3:uid="{7715D29E-BFC1-4C17-9834-E875EC4A6478}" name="Data Management"/>
    <tableColumn id="25" xr3:uid="{82F5507A-A148-46C3-97E0-A3BC3BF9AC21}" name="Number of x's (total) " dataDxfId="330">
      <calculatedColumnFormula>COUNTIF(B3:V3,"x")</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49B02DC-9FB5-48F5-914D-9775E2BF0DDD}" name="Table6" displayName="Table6" ref="A2:W57" totalsRowShown="0" headerRowDxfId="329" dataDxfId="328">
  <autoFilter ref="A2:W57" xr:uid="{062215C8-6D56-4B06-BCB0-F8F5FB171678}"/>
  <tableColumns count="23">
    <tableColumn id="1" xr3:uid="{CE789354-5724-4383-8A9F-4F28CAD547B4}" name="Enterprise Account" dataDxfId="327"/>
    <tableColumn id="3" xr3:uid="{F0D15F1F-718B-4361-AFCE-4DCFC8DDDACD}" name="Free For Resident"/>
    <tableColumn id="4" xr3:uid="{C62D74BD-5147-4258-9649-EACF56CD91A8}" name="Free for enterprise" dataDxfId="326"/>
    <tableColumn id="5" xr3:uid="{B46BB18E-D6A0-40C1-A4F3-4187DA0CC676}" name="Account Required _x000a_(resident)" dataDxfId="325"/>
    <tableColumn id="6" xr3:uid="{CB5A1DC2-7AF2-4511-BAAC-4D9E2A3B2723}" name="Account Required _x000a_(enterprise)"/>
    <tableColumn id="7" xr3:uid="{660CC9D9-0D55-4F18-BE24-4C74C8CC271C}" name="Multilingual Platform" dataDxfId="324"/>
    <tableColumn id="8" xr3:uid="{D56030D9-B602-4BB6-A95E-A48669AD8E73}" name="Public Comment" dataDxfId="323"/>
    <tableColumn id="9" xr3:uid="{BFA2D70A-01F3-4B62-A098-50B4224FF5BA}" name="Community Conversations + Idea Generation" dataDxfId="322"/>
    <tableColumn id="10" xr3:uid="{71B28324-1D4A-403F-8ECB-2CB5F2C49D9A}" name="Mobile-Friendly" dataDxfId="321"/>
    <tableColumn id="11" xr3:uid="{EDB23714-AC55-4561-BD2F-9158F5641390}" name="Stakeholder Engagement" dataDxfId="320"/>
    <tableColumn id="12" xr3:uid="{55592DEF-7BD0-436F-B032-03194610C50E}" name="Surveys" dataDxfId="319"/>
    <tableColumn id="13" xr3:uid="{09B5CCE1-E301-4272-8026-8A41A0FCD5A2}" name="Photo Narratives + Analysis" dataDxfId="318"/>
    <tableColumn id="14" xr3:uid="{49020B68-2C6C-4EB3-9181-72754809774E}" name="Video Participation " dataDxfId="317"/>
    <tableColumn id="15" xr3:uid="{671C8300-101A-468E-B9B9-60230A89B4D0}" name="Video Streaming" dataDxfId="316"/>
    <tableColumn id="16" xr3:uid="{D4F6844E-BAB2-4CC7-974A-DCE217E23C81}" name="Podcast" dataDxfId="315"/>
    <tableColumn id="17" xr3:uid="{E28671A3-9C77-4DF2-8467-9F98C2DCEE7B}" name="Transit Specific" dataDxfId="314"/>
    <tableColumn id="19" xr3:uid="{4B2B2FD4-6A32-47DE-A7B8-1A5326971A7A}" name="Real-Time Reporting" dataDxfId="313"/>
    <tableColumn id="20" xr3:uid="{FABC3408-77B9-4155-9FFA-6E58F2A66EA8}" name="Mapping/Spatial Capabilities" dataDxfId="312"/>
    <tableColumn id="21" xr3:uid="{93E023C3-338F-4DD7-A726-70AA5E694201}" name="Scenario Analysis" dataDxfId="311"/>
    <tableColumn id="22" xr3:uid="{D3736015-0F95-4533-A9EA-C05A643BE7E0}" name="Indicator Tracking" dataDxfId="310"/>
    <tableColumn id="23" xr3:uid="{D49E7D14-4EA2-485E-8CC1-742AA7A3F342}" name="Participatory Budgeting" dataDxfId="309"/>
    <tableColumn id="24" xr3:uid="{25C82F17-07D4-40D8-8E33-2F5811A91C40}" name="Data Management" dataDxfId="308"/>
    <tableColumn id="26" xr3:uid="{5D8FCE62-DA93-410B-BEA4-D2EAD2550CC6}" name="Number of x's (total) " dataDxfId="307">
      <calculatedColumnFormula>COUNTIF(B3:V3,"x")</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B0EA77B-BE98-4F2A-86E9-B5A2E80345FE}" name="Table7" displayName="Table7" ref="A2:W15" totalsRowShown="0" headerRowDxfId="306" tableBorderDxfId="305">
  <autoFilter ref="A2:W15" xr:uid="{4C095256-2AC1-4C55-ACDD-6E8A80CFE02A}"/>
  <tableColumns count="23">
    <tableColumn id="1" xr3:uid="{1888E8FB-678B-49EB-8B0C-42F25D3F568F}" name="Column1" dataDxfId="304"/>
    <tableColumn id="3" xr3:uid="{955E3677-7E11-4EA0-87BC-CD504394BD5E}" name="Free For Resident"/>
    <tableColumn id="4" xr3:uid="{FD176D63-2F87-467D-ACD5-91A6EE6B18E5}" name="Free for enterprise"/>
    <tableColumn id="5" xr3:uid="{546A9528-2442-481F-8027-BA3D9D0858F2}" name="Account Required _x000a_(resident)"/>
    <tableColumn id="6" xr3:uid="{8D826391-4D6C-47A2-B884-396D9E1E2F29}" name="Account Required _x000a_(enterprise)"/>
    <tableColumn id="7" xr3:uid="{AF51CA43-35FC-42D2-93F8-203F0F4BA1B8}" name="Multilingual Platform"/>
    <tableColumn id="8" xr3:uid="{A23EA587-77FD-41B7-8B68-E90822BAEC28}" name="Public Comment" dataDxfId="303"/>
    <tableColumn id="9" xr3:uid="{958E5754-2B85-4FC6-A16D-01CF60C8D6B2}" name="Community Conversations + Idea Generation" dataDxfId="302"/>
    <tableColumn id="10" xr3:uid="{93132D9B-3F86-438B-9ACA-A0E45CF7C4D7}" name="Mobile-Friendly"/>
    <tableColumn id="11" xr3:uid="{7F804628-3851-4DAE-85C4-2079C9357AC7}" name="Stakeholder Engagement"/>
    <tableColumn id="12" xr3:uid="{1A8854CE-152C-4B10-904C-382E88C3178F}" name="Surveys"/>
    <tableColumn id="13" xr3:uid="{A606E9A8-F583-4449-B6DD-3257C9CAAD7F}" name="Photo Narratives + Analysis" dataDxfId="301"/>
    <tableColumn id="14" xr3:uid="{4FA6889F-5F97-49F5-82CC-C80554B6FAF4}" name="Video Participation " dataDxfId="300"/>
    <tableColumn id="15" xr3:uid="{9CF7BD67-2015-420C-8D71-79B953EF9C8E}" name="Video Streaming" dataDxfId="299"/>
    <tableColumn id="16" xr3:uid="{52B64D29-0979-48AA-B608-BFA17A95F89C}" name="Podcast" dataDxfId="298"/>
    <tableColumn id="17" xr3:uid="{D059AA81-CF97-49AB-9789-BAE559012E88}" name="Transit Specific" dataDxfId="297"/>
    <tableColumn id="19" xr3:uid="{F22C9727-EAEC-45D5-A430-1D9CA86D2A7B}" name="Real-Time Reporting"/>
    <tableColumn id="20" xr3:uid="{29090BCD-FD5F-4102-B865-7C23359CFFAA}" name="Mapping/Spatial Capabilities" dataDxfId="296"/>
    <tableColumn id="21" xr3:uid="{401EEDF1-148A-4C1E-B3C6-6914F0C04B4B}" name="Scenario Analysis" dataDxfId="295"/>
    <tableColumn id="22" xr3:uid="{CCE4ED66-5E68-4C1E-AD34-7EDB5D010716}" name="Indicator Tracking" dataDxfId="294"/>
    <tableColumn id="23" xr3:uid="{176A9450-6399-458C-8531-E12829B1D1C1}" name="Participatory Budgeting" dataDxfId="293"/>
    <tableColumn id="24" xr3:uid="{139F8CA4-2AAA-4FD2-A88C-68CE905F080F}" name="Data Management"/>
    <tableColumn id="26" xr3:uid="{F4C380DF-6665-40A6-974D-D6781F929033}" name="Number of x's (total) " dataDxfId="292">
      <calculatedColumnFormula>COUNTIF(B3:V3,"x")</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291B9C8-87A8-4337-98CE-880567C574C4}" name="Table8" displayName="Table8" ref="A2:W37" totalsRowShown="0" headerRowDxfId="291" tableBorderDxfId="290">
  <autoFilter ref="A2:W37" xr:uid="{5EF8AB0D-0589-4C5B-9875-C70F04A5004B}"/>
  <tableColumns count="23">
    <tableColumn id="1" xr3:uid="{B7D69721-B26B-4EB7-BB67-3913DDA6D9D8}" name="Platforms" dataDxfId="289"/>
    <tableColumn id="3" xr3:uid="{856DD977-CDAB-4D62-8F7C-9BEFCA263403}" name="Free For Resident" dataDxfId="288"/>
    <tableColumn id="4" xr3:uid="{3F5435FF-C7FF-4DE4-B448-DE80A4ED7C06}" name="Free for enterprise" dataDxfId="287"/>
    <tableColumn id="5" xr3:uid="{5B1187C9-1F86-43C8-8CE1-2D3B7F8663A1}" name="Account Required _x000a_(resident)"/>
    <tableColumn id="6" xr3:uid="{761A0729-9B63-4AF2-BE05-D1AF613D30E9}" name="Account Required _x000a_(enterprise)" dataDxfId="286"/>
    <tableColumn id="7" xr3:uid="{F34AA085-DC71-4CDE-AD67-79B2FC139B4E}" name="Multilingual Platform" dataDxfId="285"/>
    <tableColumn id="8" xr3:uid="{50A3595E-E81F-4BE9-890C-18EB551B23AA}" name="Public Comment" dataDxfId="284"/>
    <tableColumn id="9" xr3:uid="{E57D7CB8-9F39-4A7D-950E-4EAD3562D8A9}" name="Community Conversations + Idea Generation"/>
    <tableColumn id="10" xr3:uid="{0A2BC27E-1D7B-46CE-9846-7A42182461FB}" name="Mobile-Friendly" dataDxfId="283"/>
    <tableColumn id="11" xr3:uid="{2A596BD9-A728-46F9-B244-36BD22B76174}" name="Stakeholder Engagement" dataDxfId="282"/>
    <tableColumn id="12" xr3:uid="{B0F1B029-253B-4E4A-B6F6-ECAF5439F7E5}" name="Surveys" dataDxfId="281"/>
    <tableColumn id="13" xr3:uid="{B0D87309-3724-4258-AED7-A9E6085BAB0B}" name="Photo Narratives + Analysis" dataDxfId="280"/>
    <tableColumn id="14" xr3:uid="{1FF18470-E836-4DDE-9617-C0B796623ED1}" name="Video Participation " dataDxfId="279"/>
    <tableColumn id="15" xr3:uid="{F8456D35-5687-4C91-B345-5A5A01929A9D}" name="Video Streaming" dataDxfId="278"/>
    <tableColumn id="16" xr3:uid="{6F189D5C-DF89-44A0-8B9B-6C7AEE492C11}" name="Podcast" dataDxfId="277"/>
    <tableColumn id="17" xr3:uid="{B45047D6-5337-4FB6-9755-A474FCE24B6A}" name="Transit Specific" dataDxfId="276"/>
    <tableColumn id="19" xr3:uid="{62B8671E-FAC2-40A5-A842-CE2F61CB744B}" name="Real-Time Reporting" dataDxfId="275"/>
    <tableColumn id="20" xr3:uid="{51C1D9FB-32FE-4985-AD90-F14850BA4009}" name="Mapping/Spatial Capabilities"/>
    <tableColumn id="21" xr3:uid="{9F472276-E539-46F4-A8F0-E345E84086A5}" name="Scenario Analysis" dataDxfId="274"/>
    <tableColumn id="22" xr3:uid="{7A6321FF-CA32-4E2B-A582-887E719B5D26}" name="Indicator Tracking" dataDxfId="273"/>
    <tableColumn id="23" xr3:uid="{4F30180E-301B-44D7-9A1D-A610328142CE}" name="Participatory Budgeting" dataDxfId="272"/>
    <tableColumn id="24" xr3:uid="{EF129112-7150-4878-84C6-E5D689771A85}" name="Data Management"/>
    <tableColumn id="26" xr3:uid="{D13C04E0-088F-4892-8AF5-5C107BC2B435}" name="Number of x's (total) " dataDxfId="271">
      <calculatedColumnFormula>COUNTIF(B3:V3,"x")</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FF7B399-E9E6-4D46-88C4-D40DC5C5BE12}" name="Table9" displayName="Table9" ref="A2:W44" totalsRowShown="0" headerRowDxfId="270" dataDxfId="269" tableBorderDxfId="268">
  <autoFilter ref="A2:W44" xr:uid="{939EC00F-2478-4219-A877-A42547B9CBEE}"/>
  <tableColumns count="23">
    <tableColumn id="1" xr3:uid="{0B7373AF-AC71-4B94-8E05-B2C12ECEABB7}" name="Platform Name" dataDxfId="267"/>
    <tableColumn id="2" xr3:uid="{F3AE6626-1137-4203-9310-256252321ACA}" name="Free For Resident" dataDxfId="266"/>
    <tableColumn id="3" xr3:uid="{D68BF31F-BC76-4CDF-B449-95A6B35BE119}" name="Free for enterprise" dataDxfId="265"/>
    <tableColumn id="4" xr3:uid="{DDF1985E-78E4-44EA-939F-78701AAC68E3}" name="Account Required _x000a_(resident)"/>
    <tableColumn id="5" xr3:uid="{364F1310-15EC-47DE-8DEE-6B0EE38B04A3}" name="Account Required _x000a_(enterprise)" dataDxfId="264"/>
    <tableColumn id="6" xr3:uid="{6B1534CB-08D7-4C0C-B26F-910EDD0598B0}" name="Multilingual Platform" dataDxfId="263"/>
    <tableColumn id="7" xr3:uid="{DED62716-4C93-44FD-805F-DC5DF5A1A962}" name="Public Comment"/>
    <tableColumn id="8" xr3:uid="{307BE9A6-4B84-426E-9F12-BC21E0420EE1}" name="Community Conversations + Idea Generation" dataDxfId="262"/>
    <tableColumn id="9" xr3:uid="{3C4EBFA8-65C8-416A-A9D4-5AEEDE290850}" name="Mobile-Friendly" dataDxfId="261"/>
    <tableColumn id="10" xr3:uid="{20A7199C-8A74-4E8D-9C6E-55A795762FA7}" name="Stakeholder Engagement" dataDxfId="260"/>
    <tableColumn id="11" xr3:uid="{49AF96C1-778E-4AF2-890F-76C94ED2CEFC}" name="Surveys" dataDxfId="259"/>
    <tableColumn id="12" xr3:uid="{CCEA5BF7-0B87-4C4A-A14C-3758801F337C}" name="Photo Narratives + Analysis"/>
    <tableColumn id="13" xr3:uid="{D3B8DF74-0CDB-4515-AC4B-8FFA0962A6E6}" name="Video Participation " dataDxfId="258"/>
    <tableColumn id="14" xr3:uid="{33FA82FA-CA87-4862-AC1F-2834190BF2BF}" name="Video Streaming" dataDxfId="257"/>
    <tableColumn id="15" xr3:uid="{B6D4AE5B-79C4-493A-B29B-851B070F30A7}" name="Podcast" dataDxfId="256"/>
    <tableColumn id="16" xr3:uid="{5253506D-7388-421E-B51A-DBF4D95F13BA}" name="Transit Specific" dataDxfId="255"/>
    <tableColumn id="17" xr3:uid="{D8E0CB62-D600-4D10-908D-6C2EAF1DF9B7}" name="Real-Time Reporting" dataDxfId="254"/>
    <tableColumn id="18" xr3:uid="{4DB3F187-DF4A-4ADF-99C4-32CEA940D821}" name="Mapping/Spatial Capabilities" dataDxfId="253"/>
    <tableColumn id="19" xr3:uid="{DDB3D753-6223-454F-AA34-72C496B05ABE}" name="Scenario Analysis" dataDxfId="252"/>
    <tableColumn id="20" xr3:uid="{F653BFDA-D03D-4129-A26A-7078C849124E}" name="Indicator Tracking" dataDxfId="251"/>
    <tableColumn id="21" xr3:uid="{5E334460-C036-43E4-97F3-D07C5DE8393F}" name="Participatory Budgeting" dataDxfId="250"/>
    <tableColumn id="22" xr3:uid="{39BBA9EE-486D-415D-A1FA-C782F08FA262}" name="Data Management"/>
    <tableColumn id="23" xr3:uid="{23122131-B4AB-4CA4-B40F-8D9328BC652E}" name="Number of x's (total) " dataDxfId="249">
      <calculatedColumnFormula>COUNTIF(B3:V3,"x")</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mentimeter.com/" TargetMode="External"/><Relationship Id="rId18" Type="http://schemas.openxmlformats.org/officeDocument/2006/relationships/hyperlink" Target="https://www.google.com/forms/about/" TargetMode="External"/><Relationship Id="rId26" Type="http://schemas.openxmlformats.org/officeDocument/2006/relationships/hyperlink" Target="https://www.readytalk.com/" TargetMode="External"/><Relationship Id="rId3" Type="http://schemas.openxmlformats.org/officeDocument/2006/relationships/hyperlink" Target="https://neighborland.com/" TargetMode="External"/><Relationship Id="rId21" Type="http://schemas.openxmlformats.org/officeDocument/2006/relationships/hyperlink" Target="https://wikimapia.org/" TargetMode="External"/><Relationship Id="rId7" Type="http://schemas.openxmlformats.org/officeDocument/2006/relationships/hyperlink" Target="https://www.webex.com/" TargetMode="External"/><Relationship Id="rId12" Type="http://schemas.openxmlformats.org/officeDocument/2006/relationships/hyperlink" Target="https://konve.io/" TargetMode="External"/><Relationship Id="rId17" Type="http://schemas.openxmlformats.org/officeDocument/2006/relationships/hyperlink" Target="https://www.crowdbrite.com/" TargetMode="External"/><Relationship Id="rId25" Type="http://schemas.openxmlformats.org/officeDocument/2006/relationships/hyperlink" Target="https://www.polleverywhere.com/" TargetMode="External"/><Relationship Id="rId33" Type="http://schemas.openxmlformats.org/officeDocument/2006/relationships/table" Target="../tables/table6.xml"/><Relationship Id="rId2" Type="http://schemas.openxmlformats.org/officeDocument/2006/relationships/hyperlink" Target="https://www.livestories.com/" TargetMode="External"/><Relationship Id="rId16" Type="http://schemas.openxmlformats.org/officeDocument/2006/relationships/hyperlink" Target="https://www.thoughtexchange.com/" TargetMode="External"/><Relationship Id="rId20" Type="http://schemas.openxmlformats.org/officeDocument/2006/relationships/hyperlink" Target="https://opengov.com/" TargetMode="External"/><Relationship Id="rId29" Type="http://schemas.openxmlformats.org/officeDocument/2006/relationships/hyperlink" Target="https://www.surveymonkey.com/welcome/sem-enterprise-pricing/" TargetMode="External"/><Relationship Id="rId1" Type="http://schemas.openxmlformats.org/officeDocument/2006/relationships/hyperlink" Target="https://www.facebook.com/" TargetMode="External"/><Relationship Id="rId6" Type="http://schemas.openxmlformats.org/officeDocument/2006/relationships/hyperlink" Target="https://twitter.com/i/flow/signup" TargetMode="External"/><Relationship Id="rId11" Type="http://schemas.openxmlformats.org/officeDocument/2006/relationships/hyperlink" Target="https://storymaps.arcgis.com/" TargetMode="External"/><Relationship Id="rId24" Type="http://schemas.openxmlformats.org/officeDocument/2006/relationships/hyperlink" Target="https://www.gotomeeting.com/" TargetMode="External"/><Relationship Id="rId32" Type="http://schemas.openxmlformats.org/officeDocument/2006/relationships/printerSettings" Target="../printerSettings/printerSettings5.bin"/><Relationship Id="rId5" Type="http://schemas.openxmlformats.org/officeDocument/2006/relationships/hyperlink" Target="https://www.instagram.com/" TargetMode="External"/><Relationship Id="rId15" Type="http://schemas.openxmlformats.org/officeDocument/2006/relationships/hyperlink" Target="https://www.socialpinpoint.com/" TargetMode="External"/><Relationship Id="rId23" Type="http://schemas.openxmlformats.org/officeDocument/2006/relationships/hyperlink" Target="https://crowdmap.com/welcome" TargetMode="External"/><Relationship Id="rId28" Type="http://schemas.openxmlformats.org/officeDocument/2006/relationships/hyperlink" Target="https://communityremarks.com/" TargetMode="External"/><Relationship Id="rId10" Type="http://schemas.openxmlformats.org/officeDocument/2006/relationships/hyperlink" Target="https://www.youtube.com/" TargetMode="External"/><Relationship Id="rId19" Type="http://schemas.openxmlformats.org/officeDocument/2006/relationships/hyperlink" Target="https://www.gotomeeting.com/webinar" TargetMode="External"/><Relationship Id="rId31" Type="http://schemas.openxmlformats.org/officeDocument/2006/relationships/hyperlink" Target="https://www.cleargov.com/" TargetMode="External"/><Relationship Id="rId4" Type="http://schemas.openxmlformats.org/officeDocument/2006/relationships/hyperlink" Target="https://www.tylertech.com/products/socrata" TargetMode="External"/><Relationship Id="rId9" Type="http://schemas.openxmlformats.org/officeDocument/2006/relationships/hyperlink" Target="https://www.crowdbrite.com/" TargetMode="External"/><Relationship Id="rId14" Type="http://schemas.openxmlformats.org/officeDocument/2006/relationships/hyperlink" Target="https://www.periscope.com/" TargetMode="External"/><Relationship Id="rId22" Type="http://schemas.openxmlformats.org/officeDocument/2006/relationships/hyperlink" Target="https://www.conveyal.com/" TargetMode="External"/><Relationship Id="rId27" Type="http://schemas.openxmlformats.org/officeDocument/2006/relationships/hyperlink" Target="https://simplystakeholders.com/simply-powerful-stakeholder-management-software-simply-stakeholders/" TargetMode="External"/><Relationship Id="rId30" Type="http://schemas.openxmlformats.org/officeDocument/2006/relationships/hyperlink" Target="https://oppsites.com/" TargetMode="External"/><Relationship Id="rId8" Type="http://schemas.openxmlformats.org/officeDocument/2006/relationships/hyperlink" Target="https://zoom.u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twitter.com/i/flow/signup" TargetMode="External"/><Relationship Id="rId7" Type="http://schemas.openxmlformats.org/officeDocument/2006/relationships/table" Target="../tables/table7.xml"/><Relationship Id="rId2" Type="http://schemas.openxmlformats.org/officeDocument/2006/relationships/hyperlink" Target="https://www.instagram.com/" TargetMode="External"/><Relationship Id="rId1" Type="http://schemas.openxmlformats.org/officeDocument/2006/relationships/hyperlink" Target="https://www.facebook.com/" TargetMode="External"/><Relationship Id="rId6" Type="http://schemas.openxmlformats.org/officeDocument/2006/relationships/hyperlink" Target="https://www.socialpinpoint.com/" TargetMode="External"/><Relationship Id="rId5" Type="http://schemas.openxmlformats.org/officeDocument/2006/relationships/hyperlink" Target="https://www.mentimeter.com/" TargetMode="External"/><Relationship Id="rId4" Type="http://schemas.openxmlformats.org/officeDocument/2006/relationships/hyperlink" Target="https://www.youtube.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gotomeeting.com/webinar" TargetMode="External"/><Relationship Id="rId13" Type="http://schemas.openxmlformats.org/officeDocument/2006/relationships/hyperlink" Target="https://www.periscope.com/" TargetMode="External"/><Relationship Id="rId18" Type="http://schemas.openxmlformats.org/officeDocument/2006/relationships/hyperlink" Target="https://wikimapia.org/" TargetMode="External"/><Relationship Id="rId3" Type="http://schemas.openxmlformats.org/officeDocument/2006/relationships/hyperlink" Target="https://www.crowdbrite.com/" TargetMode="External"/><Relationship Id="rId7" Type="http://schemas.openxmlformats.org/officeDocument/2006/relationships/hyperlink" Target="https://www.gotomeeting.com/" TargetMode="External"/><Relationship Id="rId12" Type="http://schemas.openxmlformats.org/officeDocument/2006/relationships/hyperlink" Target="https://neighborland.com/" TargetMode="External"/><Relationship Id="rId17" Type="http://schemas.openxmlformats.org/officeDocument/2006/relationships/hyperlink" Target="https://twitter.com/i/flow/signup" TargetMode="External"/><Relationship Id="rId2" Type="http://schemas.openxmlformats.org/officeDocument/2006/relationships/hyperlink" Target="https://www.crowdbrite.com/" TargetMode="External"/><Relationship Id="rId16" Type="http://schemas.openxmlformats.org/officeDocument/2006/relationships/hyperlink" Target="https://www.thoughtexchange.com/" TargetMode="External"/><Relationship Id="rId20" Type="http://schemas.openxmlformats.org/officeDocument/2006/relationships/table" Target="../tables/table8.xml"/><Relationship Id="rId1" Type="http://schemas.openxmlformats.org/officeDocument/2006/relationships/hyperlink" Target="https://communityremarks.com/" TargetMode="External"/><Relationship Id="rId6" Type="http://schemas.openxmlformats.org/officeDocument/2006/relationships/hyperlink" Target="https://www.google.com/forms/about/" TargetMode="External"/><Relationship Id="rId11" Type="http://schemas.openxmlformats.org/officeDocument/2006/relationships/hyperlink" Target="https://www.livestories.com/" TargetMode="External"/><Relationship Id="rId5" Type="http://schemas.openxmlformats.org/officeDocument/2006/relationships/hyperlink" Target="https://www.facebook.com/" TargetMode="External"/><Relationship Id="rId15" Type="http://schemas.openxmlformats.org/officeDocument/2006/relationships/hyperlink" Target="https://www.tylertech.com/products/socrata" TargetMode="External"/><Relationship Id="rId10" Type="http://schemas.openxmlformats.org/officeDocument/2006/relationships/hyperlink" Target="https://konve.io/" TargetMode="External"/><Relationship Id="rId19" Type="http://schemas.openxmlformats.org/officeDocument/2006/relationships/hyperlink" Target="https://www.youtube.com/" TargetMode="External"/><Relationship Id="rId4" Type="http://schemas.openxmlformats.org/officeDocument/2006/relationships/hyperlink" Target="https://crowdmap.com/welcome" TargetMode="External"/><Relationship Id="rId9" Type="http://schemas.openxmlformats.org/officeDocument/2006/relationships/hyperlink" Target="https://www.instagram.com/" TargetMode="External"/><Relationship Id="rId14" Type="http://schemas.openxmlformats.org/officeDocument/2006/relationships/hyperlink" Target="https://www.socialpinpoint.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zoom.us/" TargetMode="External"/><Relationship Id="rId13" Type="http://schemas.openxmlformats.org/officeDocument/2006/relationships/hyperlink" Target="https://www.mentimeter.com/" TargetMode="External"/><Relationship Id="rId18" Type="http://schemas.openxmlformats.org/officeDocument/2006/relationships/hyperlink" Target="https://www.google.com/forms/about/" TargetMode="External"/><Relationship Id="rId3" Type="http://schemas.openxmlformats.org/officeDocument/2006/relationships/hyperlink" Target="https://neighborland.com/" TargetMode="External"/><Relationship Id="rId21" Type="http://schemas.openxmlformats.org/officeDocument/2006/relationships/hyperlink" Target="https://nextdoor.com/" TargetMode="External"/><Relationship Id="rId7" Type="http://schemas.openxmlformats.org/officeDocument/2006/relationships/hyperlink" Target="https://www.webex.com/" TargetMode="External"/><Relationship Id="rId12" Type="http://schemas.openxmlformats.org/officeDocument/2006/relationships/hyperlink" Target="https://konve.io/" TargetMode="External"/><Relationship Id="rId17" Type="http://schemas.openxmlformats.org/officeDocument/2006/relationships/hyperlink" Target="https://www.crowdbrite.com/" TargetMode="External"/><Relationship Id="rId25" Type="http://schemas.openxmlformats.org/officeDocument/2006/relationships/table" Target="../tables/table9.xml"/><Relationship Id="rId2" Type="http://schemas.openxmlformats.org/officeDocument/2006/relationships/hyperlink" Target="https://www.livestories.com/" TargetMode="External"/><Relationship Id="rId16" Type="http://schemas.openxmlformats.org/officeDocument/2006/relationships/hyperlink" Target="https://www.thoughtexchange.com/" TargetMode="External"/><Relationship Id="rId20" Type="http://schemas.openxmlformats.org/officeDocument/2006/relationships/hyperlink" Target="https://www.gotomeeting.com/" TargetMode="External"/><Relationship Id="rId1" Type="http://schemas.openxmlformats.org/officeDocument/2006/relationships/hyperlink" Target="https://www.facebook.com/" TargetMode="External"/><Relationship Id="rId6" Type="http://schemas.openxmlformats.org/officeDocument/2006/relationships/hyperlink" Target="https://twitter.com/i/flow/signup" TargetMode="External"/><Relationship Id="rId11" Type="http://schemas.openxmlformats.org/officeDocument/2006/relationships/hyperlink" Target="https://storymaps.arcgis.com/" TargetMode="External"/><Relationship Id="rId24" Type="http://schemas.openxmlformats.org/officeDocument/2006/relationships/hyperlink" Target="https://communityremarks.com/" TargetMode="External"/><Relationship Id="rId5" Type="http://schemas.openxmlformats.org/officeDocument/2006/relationships/hyperlink" Target="https://www.instagram.com/" TargetMode="External"/><Relationship Id="rId15" Type="http://schemas.openxmlformats.org/officeDocument/2006/relationships/hyperlink" Target="https://www.socialpinpoint.com/" TargetMode="External"/><Relationship Id="rId23" Type="http://schemas.openxmlformats.org/officeDocument/2006/relationships/hyperlink" Target="https://www.readytalk.com/" TargetMode="External"/><Relationship Id="rId10" Type="http://schemas.openxmlformats.org/officeDocument/2006/relationships/hyperlink" Target="https://www.youtube.com/" TargetMode="External"/><Relationship Id="rId19" Type="http://schemas.openxmlformats.org/officeDocument/2006/relationships/hyperlink" Target="https://www.gotomeeting.com/webinar" TargetMode="External"/><Relationship Id="rId4" Type="http://schemas.openxmlformats.org/officeDocument/2006/relationships/hyperlink" Target="https://www.tylertech.com/products/socrata" TargetMode="External"/><Relationship Id="rId9" Type="http://schemas.openxmlformats.org/officeDocument/2006/relationships/hyperlink" Target="https://www.crowdbrite.com/" TargetMode="External"/><Relationship Id="rId14" Type="http://schemas.openxmlformats.org/officeDocument/2006/relationships/hyperlink" Target="https://www.periscope.com/" TargetMode="External"/><Relationship Id="rId22" Type="http://schemas.openxmlformats.org/officeDocument/2006/relationships/hyperlink" Target="https://www.polleverywhere.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rowdbrite.com/" TargetMode="External"/><Relationship Id="rId13" Type="http://schemas.openxmlformats.org/officeDocument/2006/relationships/hyperlink" Target="https://www.google.com/forms/about/" TargetMode="External"/><Relationship Id="rId18" Type="http://schemas.openxmlformats.org/officeDocument/2006/relationships/table" Target="../tables/table10.xml"/><Relationship Id="rId3" Type="http://schemas.openxmlformats.org/officeDocument/2006/relationships/hyperlink" Target="https://www.tylertech.com/products/socrata" TargetMode="External"/><Relationship Id="rId7" Type="http://schemas.openxmlformats.org/officeDocument/2006/relationships/hyperlink" Target="https://zoom.us/" TargetMode="External"/><Relationship Id="rId12" Type="http://schemas.openxmlformats.org/officeDocument/2006/relationships/hyperlink" Target="https://www.periscope.com/" TargetMode="External"/><Relationship Id="rId17" Type="http://schemas.openxmlformats.org/officeDocument/2006/relationships/hyperlink" Target="https://www.surveymonkey.com/welcome/sem-enterprise-pricing/" TargetMode="External"/><Relationship Id="rId2" Type="http://schemas.openxmlformats.org/officeDocument/2006/relationships/hyperlink" Target="https://neighborland.com/" TargetMode="External"/><Relationship Id="rId16" Type="http://schemas.openxmlformats.org/officeDocument/2006/relationships/hyperlink" Target="https://www.polleverywhere.com/" TargetMode="External"/><Relationship Id="rId1" Type="http://schemas.openxmlformats.org/officeDocument/2006/relationships/hyperlink" Target="https://www.facebook.com/" TargetMode="External"/><Relationship Id="rId6" Type="http://schemas.openxmlformats.org/officeDocument/2006/relationships/hyperlink" Target="https://www.webex.com/" TargetMode="External"/><Relationship Id="rId11" Type="http://schemas.openxmlformats.org/officeDocument/2006/relationships/hyperlink" Target="https://www.mentimeter.com/" TargetMode="External"/><Relationship Id="rId5" Type="http://schemas.openxmlformats.org/officeDocument/2006/relationships/hyperlink" Target="https://twitter.com/i/flow/signup" TargetMode="External"/><Relationship Id="rId15" Type="http://schemas.openxmlformats.org/officeDocument/2006/relationships/hyperlink" Target="https://nextdoor.com/" TargetMode="External"/><Relationship Id="rId10" Type="http://schemas.openxmlformats.org/officeDocument/2006/relationships/hyperlink" Target="https://konve.io/" TargetMode="External"/><Relationship Id="rId4" Type="http://schemas.openxmlformats.org/officeDocument/2006/relationships/hyperlink" Target="https://www.instagram.com/" TargetMode="External"/><Relationship Id="rId9" Type="http://schemas.openxmlformats.org/officeDocument/2006/relationships/hyperlink" Target="https://www.youtube.com/" TargetMode="External"/><Relationship Id="rId14" Type="http://schemas.openxmlformats.org/officeDocument/2006/relationships/hyperlink" Target="https://wikimapia.org/"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konve.io/" TargetMode="External"/><Relationship Id="rId13" Type="http://schemas.openxmlformats.org/officeDocument/2006/relationships/hyperlink" Target="https://www.gotomeeting.com/" TargetMode="External"/><Relationship Id="rId3" Type="http://schemas.openxmlformats.org/officeDocument/2006/relationships/hyperlink" Target="https://www.tylertech.com/products/socrata" TargetMode="External"/><Relationship Id="rId7" Type="http://schemas.openxmlformats.org/officeDocument/2006/relationships/hyperlink" Target="https://storymaps.arcgis.com/" TargetMode="External"/><Relationship Id="rId12" Type="http://schemas.openxmlformats.org/officeDocument/2006/relationships/hyperlink" Target="https://www.conveyal.com/" TargetMode="External"/><Relationship Id="rId17" Type="http://schemas.openxmlformats.org/officeDocument/2006/relationships/table" Target="../tables/table11.xml"/><Relationship Id="rId2" Type="http://schemas.openxmlformats.org/officeDocument/2006/relationships/hyperlink" Target="https://neighborland.com/" TargetMode="External"/><Relationship Id="rId16" Type="http://schemas.openxmlformats.org/officeDocument/2006/relationships/hyperlink" Target="https://oppsites.com/" TargetMode="External"/><Relationship Id="rId1" Type="http://schemas.openxmlformats.org/officeDocument/2006/relationships/hyperlink" Target="https://www.livestories.com/" TargetMode="External"/><Relationship Id="rId6" Type="http://schemas.openxmlformats.org/officeDocument/2006/relationships/hyperlink" Target="https://www.crowdbrite.com/" TargetMode="External"/><Relationship Id="rId11" Type="http://schemas.openxmlformats.org/officeDocument/2006/relationships/hyperlink" Target="https://opengov.com/" TargetMode="External"/><Relationship Id="rId5" Type="http://schemas.openxmlformats.org/officeDocument/2006/relationships/hyperlink" Target="https://zoom.us/" TargetMode="External"/><Relationship Id="rId15" Type="http://schemas.openxmlformats.org/officeDocument/2006/relationships/hyperlink" Target="https://simplystakeholders.com/simply-powerful-stakeholder-management-software-simply-stakeholders/" TargetMode="External"/><Relationship Id="rId10" Type="http://schemas.openxmlformats.org/officeDocument/2006/relationships/hyperlink" Target="https://www.gotomeeting.com/webinar" TargetMode="External"/><Relationship Id="rId4" Type="http://schemas.openxmlformats.org/officeDocument/2006/relationships/hyperlink" Target="https://www.webex.com/" TargetMode="External"/><Relationship Id="rId9" Type="http://schemas.openxmlformats.org/officeDocument/2006/relationships/hyperlink" Target="https://www.thoughtexchange.com/" TargetMode="External"/><Relationship Id="rId14" Type="http://schemas.openxmlformats.org/officeDocument/2006/relationships/hyperlink" Target="https://www.polleverywhere.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mentimeter.com/" TargetMode="External"/><Relationship Id="rId13" Type="http://schemas.openxmlformats.org/officeDocument/2006/relationships/hyperlink" Target="https://www.webex.com/" TargetMode="External"/><Relationship Id="rId3" Type="http://schemas.openxmlformats.org/officeDocument/2006/relationships/hyperlink" Target="https://www.facebook.com/" TargetMode="External"/><Relationship Id="rId7" Type="http://schemas.openxmlformats.org/officeDocument/2006/relationships/hyperlink" Target="https://konve.io/" TargetMode="External"/><Relationship Id="rId12" Type="http://schemas.openxmlformats.org/officeDocument/2006/relationships/hyperlink" Target="https://www.surveymonkey.com/welcome/sem-enterprise-pricing/" TargetMode="External"/><Relationship Id="rId2" Type="http://schemas.openxmlformats.org/officeDocument/2006/relationships/hyperlink" Target="https://www.crowdbrite.com/" TargetMode="External"/><Relationship Id="rId1" Type="http://schemas.openxmlformats.org/officeDocument/2006/relationships/hyperlink" Target="https://www.crowdbrite.com/" TargetMode="External"/><Relationship Id="rId6" Type="http://schemas.openxmlformats.org/officeDocument/2006/relationships/hyperlink" Target="https://www.gotomeeting.com/webinar" TargetMode="External"/><Relationship Id="rId11" Type="http://schemas.openxmlformats.org/officeDocument/2006/relationships/hyperlink" Target="https://www.socialpinpoint.com/" TargetMode="External"/><Relationship Id="rId5" Type="http://schemas.openxmlformats.org/officeDocument/2006/relationships/hyperlink" Target="https://www.gotomeeting.com/" TargetMode="External"/><Relationship Id="rId15" Type="http://schemas.openxmlformats.org/officeDocument/2006/relationships/table" Target="../tables/table12.xml"/><Relationship Id="rId10" Type="http://schemas.openxmlformats.org/officeDocument/2006/relationships/hyperlink" Target="https://www.polleverywhere.com/" TargetMode="External"/><Relationship Id="rId4" Type="http://schemas.openxmlformats.org/officeDocument/2006/relationships/hyperlink" Target="https://www.google.com/forms/about/" TargetMode="External"/><Relationship Id="rId9" Type="http://schemas.openxmlformats.org/officeDocument/2006/relationships/hyperlink" Target="https://neighborland.com/" TargetMode="External"/><Relationship Id="rId14" Type="http://schemas.openxmlformats.org/officeDocument/2006/relationships/hyperlink" Target="https://zoom.us/"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zoom.us/" TargetMode="External"/><Relationship Id="rId13" Type="http://schemas.openxmlformats.org/officeDocument/2006/relationships/hyperlink" Target="https://www.crowdbrite.com/" TargetMode="External"/><Relationship Id="rId3" Type="http://schemas.openxmlformats.org/officeDocument/2006/relationships/hyperlink" Target="https://neighborland.com/" TargetMode="External"/><Relationship Id="rId7" Type="http://schemas.openxmlformats.org/officeDocument/2006/relationships/hyperlink" Target="https://www.webex.com/" TargetMode="External"/><Relationship Id="rId12" Type="http://schemas.openxmlformats.org/officeDocument/2006/relationships/hyperlink" Target="https://www.socialpinpoint.com/" TargetMode="External"/><Relationship Id="rId2" Type="http://schemas.openxmlformats.org/officeDocument/2006/relationships/hyperlink" Target="https://www.livestories.com/" TargetMode="External"/><Relationship Id="rId16" Type="http://schemas.openxmlformats.org/officeDocument/2006/relationships/table" Target="../tables/table13.xml"/><Relationship Id="rId1" Type="http://schemas.openxmlformats.org/officeDocument/2006/relationships/hyperlink" Target="https://www.facebook.com/" TargetMode="External"/><Relationship Id="rId6" Type="http://schemas.openxmlformats.org/officeDocument/2006/relationships/hyperlink" Target="https://twitter.com/i/flow/signup" TargetMode="External"/><Relationship Id="rId11" Type="http://schemas.openxmlformats.org/officeDocument/2006/relationships/hyperlink" Target="https://www.mentimeter.com/" TargetMode="External"/><Relationship Id="rId5" Type="http://schemas.openxmlformats.org/officeDocument/2006/relationships/hyperlink" Target="https://www.instagram.com/" TargetMode="External"/><Relationship Id="rId15" Type="http://schemas.openxmlformats.org/officeDocument/2006/relationships/hyperlink" Target="https://www.readytalk.com/" TargetMode="External"/><Relationship Id="rId10" Type="http://schemas.openxmlformats.org/officeDocument/2006/relationships/hyperlink" Target="https://storymaps.arcgis.com/" TargetMode="External"/><Relationship Id="rId4" Type="http://schemas.openxmlformats.org/officeDocument/2006/relationships/hyperlink" Target="https://www.tylertech.com/products/socrata" TargetMode="External"/><Relationship Id="rId9" Type="http://schemas.openxmlformats.org/officeDocument/2006/relationships/hyperlink" Target="https://www.crowdbrite.com/" TargetMode="External"/><Relationship Id="rId14" Type="http://schemas.openxmlformats.org/officeDocument/2006/relationships/hyperlink" Target="https://wikimapia.org/"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entimeter.com/" TargetMode="External"/><Relationship Id="rId2" Type="http://schemas.openxmlformats.org/officeDocument/2006/relationships/hyperlink" Target="https://zoom.us/" TargetMode="External"/><Relationship Id="rId1" Type="http://schemas.openxmlformats.org/officeDocument/2006/relationships/hyperlink" Target="https://www.webex.com/" TargetMode="External"/><Relationship Id="rId6" Type="http://schemas.openxmlformats.org/officeDocument/2006/relationships/table" Target="../tables/table14.xml"/><Relationship Id="rId5" Type="http://schemas.openxmlformats.org/officeDocument/2006/relationships/hyperlink" Target="https://www.readytalk.com/" TargetMode="External"/><Relationship Id="rId4" Type="http://schemas.openxmlformats.org/officeDocument/2006/relationships/hyperlink" Target="https://www.gotomeeting.com/webinar"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instagram.com/" TargetMode="External"/><Relationship Id="rId7" Type="http://schemas.openxmlformats.org/officeDocument/2006/relationships/table" Target="../tables/table15.xml"/><Relationship Id="rId2" Type="http://schemas.openxmlformats.org/officeDocument/2006/relationships/hyperlink" Target="https://neighborland.com/" TargetMode="External"/><Relationship Id="rId1" Type="http://schemas.openxmlformats.org/officeDocument/2006/relationships/hyperlink" Target="https://www.facebook.com/" TargetMode="External"/><Relationship Id="rId6" Type="http://schemas.openxmlformats.org/officeDocument/2006/relationships/hyperlink" Target="https://www.periscope.com/" TargetMode="External"/><Relationship Id="rId5" Type="http://schemas.openxmlformats.org/officeDocument/2006/relationships/hyperlink" Target="https://www.youtube.com/" TargetMode="External"/><Relationship Id="rId4" Type="http://schemas.openxmlformats.org/officeDocument/2006/relationships/hyperlink" Target="https://twitter.com/i/flow/signup"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hyperlink" Target="https://www.conveyal.com/"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socialpinpoint.com/" TargetMode="External"/><Relationship Id="rId7" Type="http://schemas.openxmlformats.org/officeDocument/2006/relationships/table" Target="../tables/table18.xml"/><Relationship Id="rId2" Type="http://schemas.openxmlformats.org/officeDocument/2006/relationships/hyperlink" Target="https://www.mentimeter.com/" TargetMode="External"/><Relationship Id="rId1" Type="http://schemas.openxmlformats.org/officeDocument/2006/relationships/hyperlink" Target="https://www.tylertech.com/products/socrata" TargetMode="External"/><Relationship Id="rId6" Type="http://schemas.openxmlformats.org/officeDocument/2006/relationships/hyperlink" Target="https://simplystakeholders.com/simply-powerful-stakeholder-management-software-simply-stakeholders/" TargetMode="External"/><Relationship Id="rId5" Type="http://schemas.openxmlformats.org/officeDocument/2006/relationships/hyperlink" Target="https://nextdoor.com/" TargetMode="External"/><Relationship Id="rId4" Type="http://schemas.openxmlformats.org/officeDocument/2006/relationships/hyperlink" Target="https://www.thoughtexchange.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crowdbrite.com/" TargetMode="External"/><Relationship Id="rId13" Type="http://schemas.openxmlformats.org/officeDocument/2006/relationships/hyperlink" Target="https://communityremarks.com/" TargetMode="External"/><Relationship Id="rId3" Type="http://schemas.openxmlformats.org/officeDocument/2006/relationships/hyperlink" Target="https://www.tylertech.com/products/socrata" TargetMode="External"/><Relationship Id="rId7" Type="http://schemas.openxmlformats.org/officeDocument/2006/relationships/hyperlink" Target="https://www.socialpinpoint.com/" TargetMode="External"/><Relationship Id="rId12" Type="http://schemas.openxmlformats.org/officeDocument/2006/relationships/hyperlink" Target="https://crowdmap.com/welcome" TargetMode="External"/><Relationship Id="rId2" Type="http://schemas.openxmlformats.org/officeDocument/2006/relationships/hyperlink" Target="https://neighborland.com/" TargetMode="External"/><Relationship Id="rId1" Type="http://schemas.openxmlformats.org/officeDocument/2006/relationships/hyperlink" Target="https://www.livestories.com/" TargetMode="External"/><Relationship Id="rId6" Type="http://schemas.openxmlformats.org/officeDocument/2006/relationships/hyperlink" Target="https://konve.io/" TargetMode="External"/><Relationship Id="rId11" Type="http://schemas.openxmlformats.org/officeDocument/2006/relationships/hyperlink" Target="https://www.conveyal.com/" TargetMode="External"/><Relationship Id="rId5" Type="http://schemas.openxmlformats.org/officeDocument/2006/relationships/hyperlink" Target="https://storymaps.arcgis.com/" TargetMode="External"/><Relationship Id="rId10" Type="http://schemas.openxmlformats.org/officeDocument/2006/relationships/hyperlink" Target="https://wikimapia.org/" TargetMode="External"/><Relationship Id="rId4" Type="http://schemas.openxmlformats.org/officeDocument/2006/relationships/hyperlink" Target="https://www.crowdbrite.com/" TargetMode="External"/><Relationship Id="rId9" Type="http://schemas.openxmlformats.org/officeDocument/2006/relationships/hyperlink" Target="https://opengov.com/" TargetMode="External"/><Relationship Id="rId14"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3" Type="http://schemas.openxmlformats.org/officeDocument/2006/relationships/hyperlink" Target="https://storymaps.arcgis.com/" TargetMode="External"/><Relationship Id="rId2" Type="http://schemas.openxmlformats.org/officeDocument/2006/relationships/hyperlink" Target="https://neighborland.com/" TargetMode="External"/><Relationship Id="rId1" Type="http://schemas.openxmlformats.org/officeDocument/2006/relationships/hyperlink" Target="https://www.livestories.com/" TargetMode="External"/><Relationship Id="rId6" Type="http://schemas.openxmlformats.org/officeDocument/2006/relationships/table" Target="../tables/table20.xml"/><Relationship Id="rId5" Type="http://schemas.openxmlformats.org/officeDocument/2006/relationships/hyperlink" Target="https://www.conveyal.com/" TargetMode="External"/><Relationship Id="rId4" Type="http://schemas.openxmlformats.org/officeDocument/2006/relationships/hyperlink" Target="https://opengov.com/" TargetMode="External"/></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6.xml.rels><?xml version="1.0" encoding="UTF-8" standalone="yes"?>
<Relationships xmlns="http://schemas.openxmlformats.org/package/2006/relationships"><Relationship Id="rId3" Type="http://schemas.openxmlformats.org/officeDocument/2006/relationships/hyperlink" Target="https://opengov.com/" TargetMode="External"/><Relationship Id="rId2" Type="http://schemas.openxmlformats.org/officeDocument/2006/relationships/hyperlink" Target="https://www.tylertech.com/products/socrata" TargetMode="External"/><Relationship Id="rId1" Type="http://schemas.openxmlformats.org/officeDocument/2006/relationships/hyperlink" Target="https://www.livestories.com/" TargetMode="External"/><Relationship Id="rId5" Type="http://schemas.openxmlformats.org/officeDocument/2006/relationships/table" Target="../tables/table22.xml"/><Relationship Id="rId4" Type="http://schemas.openxmlformats.org/officeDocument/2006/relationships/hyperlink" Target="https://simplystakeholders.com/simply-powerful-stakeholder-management-software-simply-stakeholders/"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thoughtexchange.com/" TargetMode="External"/><Relationship Id="rId3" Type="http://schemas.openxmlformats.org/officeDocument/2006/relationships/hyperlink" Target="https://www.tylertech.com/products/socrata" TargetMode="External"/><Relationship Id="rId7" Type="http://schemas.openxmlformats.org/officeDocument/2006/relationships/hyperlink" Target="https://storymaps.arcgis.com/" TargetMode="External"/><Relationship Id="rId2" Type="http://schemas.openxmlformats.org/officeDocument/2006/relationships/hyperlink" Target="https://www.livestories.com/" TargetMode="External"/><Relationship Id="rId1" Type="http://schemas.openxmlformats.org/officeDocument/2006/relationships/hyperlink" Target="https://www.facebook.com/" TargetMode="External"/><Relationship Id="rId6" Type="http://schemas.openxmlformats.org/officeDocument/2006/relationships/hyperlink" Target="https://www.youtube.com/" TargetMode="External"/><Relationship Id="rId11" Type="http://schemas.openxmlformats.org/officeDocument/2006/relationships/table" Target="../tables/table23.xml"/><Relationship Id="rId5" Type="http://schemas.openxmlformats.org/officeDocument/2006/relationships/hyperlink" Target="https://twitter.com/i/flow/signup" TargetMode="External"/><Relationship Id="rId10" Type="http://schemas.openxmlformats.org/officeDocument/2006/relationships/hyperlink" Target="https://simplystakeholders.com/simply-powerful-stakeholder-management-software-simply-stakeholders/" TargetMode="External"/><Relationship Id="rId4" Type="http://schemas.openxmlformats.org/officeDocument/2006/relationships/hyperlink" Target="https://www.instagram.com/" TargetMode="External"/><Relationship Id="rId9" Type="http://schemas.openxmlformats.org/officeDocument/2006/relationships/hyperlink" Target="https://opengov.com/"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livestories.com/" TargetMode="External"/><Relationship Id="rId18" Type="http://schemas.openxmlformats.org/officeDocument/2006/relationships/hyperlink" Target="https://oppsites.com/" TargetMode="External"/><Relationship Id="rId26" Type="http://schemas.openxmlformats.org/officeDocument/2006/relationships/hyperlink" Target="https://www.thoughtexchange.com/" TargetMode="External"/><Relationship Id="rId21" Type="http://schemas.openxmlformats.org/officeDocument/2006/relationships/hyperlink" Target="https://www.readytalk.com/" TargetMode="External"/><Relationship Id="rId34" Type="http://schemas.openxmlformats.org/officeDocument/2006/relationships/drawing" Target="../drawings/drawing4.xml"/><Relationship Id="rId7" Type="http://schemas.openxmlformats.org/officeDocument/2006/relationships/hyperlink" Target="https://www.facebook.com/" TargetMode="External"/><Relationship Id="rId12" Type="http://schemas.openxmlformats.org/officeDocument/2006/relationships/hyperlink" Target="https://konve.io/" TargetMode="External"/><Relationship Id="rId17" Type="http://schemas.openxmlformats.org/officeDocument/2006/relationships/hyperlink" Target="https://opengov.com/" TargetMode="External"/><Relationship Id="rId25" Type="http://schemas.openxmlformats.org/officeDocument/2006/relationships/hyperlink" Target="https://www.surveymonkey.com/welcome/sem-enterprise-pricing/" TargetMode="External"/><Relationship Id="rId33" Type="http://schemas.openxmlformats.org/officeDocument/2006/relationships/printerSettings" Target="../printerSettings/printerSettings3.bin"/><Relationship Id="rId38" Type="http://schemas.openxmlformats.org/officeDocument/2006/relationships/comments" Target="../comments1.xml"/><Relationship Id="rId2" Type="http://schemas.openxmlformats.org/officeDocument/2006/relationships/hyperlink" Target="https://communityremarks.com/" TargetMode="External"/><Relationship Id="rId16" Type="http://schemas.openxmlformats.org/officeDocument/2006/relationships/hyperlink" Target="https://nextdoor.com/" TargetMode="External"/><Relationship Id="rId20" Type="http://schemas.openxmlformats.org/officeDocument/2006/relationships/hyperlink" Target="https://www.polleverywhere.com/" TargetMode="External"/><Relationship Id="rId29" Type="http://schemas.openxmlformats.org/officeDocument/2006/relationships/hyperlink" Target="https://www.wechat.com/en/" TargetMode="External"/><Relationship Id="rId1" Type="http://schemas.openxmlformats.org/officeDocument/2006/relationships/hyperlink" Target="https://www.cleargov.com/" TargetMode="External"/><Relationship Id="rId6" Type="http://schemas.openxmlformats.org/officeDocument/2006/relationships/hyperlink" Target="https://storymaps.arcgis.com/" TargetMode="External"/><Relationship Id="rId11" Type="http://schemas.openxmlformats.org/officeDocument/2006/relationships/hyperlink" Target="https://www.instagram.com/" TargetMode="External"/><Relationship Id="rId24" Type="http://schemas.openxmlformats.org/officeDocument/2006/relationships/hyperlink" Target="https://www.tylertech.com/products/socrata" TargetMode="External"/><Relationship Id="rId32" Type="http://schemas.openxmlformats.org/officeDocument/2006/relationships/hyperlink" Target="https://zoom.us/" TargetMode="External"/><Relationship Id="rId37" Type="http://schemas.microsoft.com/office/2007/relationships/slicer" Target="../slicers/slicer2.xml"/><Relationship Id="rId5" Type="http://schemas.openxmlformats.org/officeDocument/2006/relationships/hyperlink" Target="https://crowdmap.com/welcome" TargetMode="External"/><Relationship Id="rId15" Type="http://schemas.openxmlformats.org/officeDocument/2006/relationships/hyperlink" Target="https://neighborland.com/" TargetMode="External"/><Relationship Id="rId23" Type="http://schemas.openxmlformats.org/officeDocument/2006/relationships/hyperlink" Target="https://www.socialpinpoint.com/" TargetMode="External"/><Relationship Id="rId28" Type="http://schemas.openxmlformats.org/officeDocument/2006/relationships/hyperlink" Target="https://www.webex.com/" TargetMode="External"/><Relationship Id="rId36" Type="http://schemas.openxmlformats.org/officeDocument/2006/relationships/table" Target="../tables/table2.xml"/><Relationship Id="rId10" Type="http://schemas.openxmlformats.org/officeDocument/2006/relationships/hyperlink" Target="https://www.gotomeeting.com/webinar" TargetMode="External"/><Relationship Id="rId19" Type="http://schemas.openxmlformats.org/officeDocument/2006/relationships/hyperlink" Target="https://www.periscope.com/" TargetMode="External"/><Relationship Id="rId31" Type="http://schemas.openxmlformats.org/officeDocument/2006/relationships/hyperlink" Target="https://www.youtube.com/" TargetMode="External"/><Relationship Id="rId4" Type="http://schemas.openxmlformats.org/officeDocument/2006/relationships/hyperlink" Target="https://www.crowdbrite.com/" TargetMode="External"/><Relationship Id="rId9" Type="http://schemas.openxmlformats.org/officeDocument/2006/relationships/hyperlink" Target="https://www.gotomeeting.com/" TargetMode="External"/><Relationship Id="rId14" Type="http://schemas.openxmlformats.org/officeDocument/2006/relationships/hyperlink" Target="https://www.mentimeter.com/" TargetMode="External"/><Relationship Id="rId22" Type="http://schemas.openxmlformats.org/officeDocument/2006/relationships/hyperlink" Target="https://simplystakeholders.com/simply-powerful-stakeholder-management-software-simply-stakeholders/" TargetMode="External"/><Relationship Id="rId27" Type="http://schemas.openxmlformats.org/officeDocument/2006/relationships/hyperlink" Target="https://twitter.com/i/flow/signup" TargetMode="External"/><Relationship Id="rId30" Type="http://schemas.openxmlformats.org/officeDocument/2006/relationships/hyperlink" Target="https://wikimapia.org/" TargetMode="External"/><Relationship Id="rId35" Type="http://schemas.openxmlformats.org/officeDocument/2006/relationships/vmlDrawing" Target="../drawings/vmlDrawing1.vml"/><Relationship Id="rId8" Type="http://schemas.openxmlformats.org/officeDocument/2006/relationships/hyperlink" Target="https://www.google.com/forms/about/" TargetMode="External"/><Relationship Id="rId3" Type="http://schemas.openxmlformats.org/officeDocument/2006/relationships/hyperlink" Target="https://www.conveyal.com/analysi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onveyal.com/analysis" TargetMode="External"/><Relationship Id="rId2" Type="http://schemas.openxmlformats.org/officeDocument/2006/relationships/hyperlink" Target="https://simplystakeholders.com/simply-powerful-stakeholder-management-software-simply-stakeholders/" TargetMode="External"/><Relationship Id="rId1" Type="http://schemas.openxmlformats.org/officeDocument/2006/relationships/hyperlink" Target="https://www.mentimeter.com/"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mentimeter.com/" TargetMode="External"/><Relationship Id="rId13" Type="http://schemas.openxmlformats.org/officeDocument/2006/relationships/hyperlink" Target="https://crowdmap.com/welcome" TargetMode="External"/><Relationship Id="rId3" Type="http://schemas.openxmlformats.org/officeDocument/2006/relationships/hyperlink" Target="https://zoom.us/" TargetMode="External"/><Relationship Id="rId7" Type="http://schemas.openxmlformats.org/officeDocument/2006/relationships/hyperlink" Target="https://www.periscope.com/" TargetMode="External"/><Relationship Id="rId12" Type="http://schemas.openxmlformats.org/officeDocument/2006/relationships/hyperlink" Target="https://www.polleverywhere.com/" TargetMode="External"/><Relationship Id="rId2" Type="http://schemas.openxmlformats.org/officeDocument/2006/relationships/hyperlink" Target="https://www.webex.com/" TargetMode="External"/><Relationship Id="rId16" Type="http://schemas.openxmlformats.org/officeDocument/2006/relationships/table" Target="../tables/table3.xml"/><Relationship Id="rId1" Type="http://schemas.openxmlformats.org/officeDocument/2006/relationships/hyperlink" Target="https://www.facebook.com/" TargetMode="External"/><Relationship Id="rId6" Type="http://schemas.openxmlformats.org/officeDocument/2006/relationships/hyperlink" Target="https://www.youtube.com/" TargetMode="External"/><Relationship Id="rId11" Type="http://schemas.openxmlformats.org/officeDocument/2006/relationships/hyperlink" Target="https://wikimapia.org/" TargetMode="External"/><Relationship Id="rId5" Type="http://schemas.openxmlformats.org/officeDocument/2006/relationships/hyperlink" Target="https://twitter.com/i/flow/signup" TargetMode="External"/><Relationship Id="rId15" Type="http://schemas.openxmlformats.org/officeDocument/2006/relationships/hyperlink" Target="https://www.surveymonkey.com/welcome/sem-enterprise-pricing/" TargetMode="External"/><Relationship Id="rId10" Type="http://schemas.openxmlformats.org/officeDocument/2006/relationships/hyperlink" Target="https://www.google.com/forms/about/" TargetMode="External"/><Relationship Id="rId4" Type="http://schemas.openxmlformats.org/officeDocument/2006/relationships/hyperlink" Target="https://www.instagram.com/" TargetMode="External"/><Relationship Id="rId9" Type="http://schemas.openxmlformats.org/officeDocument/2006/relationships/hyperlink" Target="https://konve.io/" TargetMode="External"/><Relationship Id="rId14" Type="http://schemas.openxmlformats.org/officeDocument/2006/relationships/hyperlink" Target="https://nextdoor.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conveyal.com/analysis"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hyperlink" Target="https://simplystakeholders.com/simply-powerful-stakeholder-management-software-simply-stakeholders/" TargetMode="External"/><Relationship Id="rId1" Type="http://schemas.openxmlformats.org/officeDocument/2006/relationships/hyperlink" Target="https://www.mentimeter.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periscope.com/" TargetMode="External"/><Relationship Id="rId13" Type="http://schemas.openxmlformats.org/officeDocument/2006/relationships/table" Target="../tables/table5.xml"/><Relationship Id="rId3" Type="http://schemas.openxmlformats.org/officeDocument/2006/relationships/hyperlink" Target="https://www.instagram.com/" TargetMode="External"/><Relationship Id="rId7" Type="http://schemas.openxmlformats.org/officeDocument/2006/relationships/hyperlink" Target="https://www.youtube.com/" TargetMode="External"/><Relationship Id="rId12" Type="http://schemas.openxmlformats.org/officeDocument/2006/relationships/hyperlink" Target="https://www.readytalk.com/" TargetMode="External"/><Relationship Id="rId2" Type="http://schemas.openxmlformats.org/officeDocument/2006/relationships/hyperlink" Target="https://www.livestories.com/" TargetMode="External"/><Relationship Id="rId1" Type="http://schemas.openxmlformats.org/officeDocument/2006/relationships/hyperlink" Target="https://www.facebook.com/" TargetMode="External"/><Relationship Id="rId6" Type="http://schemas.openxmlformats.org/officeDocument/2006/relationships/hyperlink" Target="https://zoom.us/" TargetMode="External"/><Relationship Id="rId11" Type="http://schemas.openxmlformats.org/officeDocument/2006/relationships/hyperlink" Target="https://nextdoor.com/" TargetMode="External"/><Relationship Id="rId5" Type="http://schemas.openxmlformats.org/officeDocument/2006/relationships/hyperlink" Target="https://www.webex.com/" TargetMode="External"/><Relationship Id="rId10" Type="http://schemas.openxmlformats.org/officeDocument/2006/relationships/hyperlink" Target="https://crowdmap.com/welcome" TargetMode="External"/><Relationship Id="rId4" Type="http://schemas.openxmlformats.org/officeDocument/2006/relationships/hyperlink" Target="https://twitter.com/i/flow/signup" TargetMode="External"/><Relationship Id="rId9" Type="http://schemas.openxmlformats.org/officeDocument/2006/relationships/hyperlink" Target="https://www.thoughtexchang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BE8A-2A92-428B-BE08-23FE0F45D6A5}">
  <dimension ref="A1:N65"/>
  <sheetViews>
    <sheetView tabSelected="1" zoomScale="70" zoomScaleNormal="70" workbookViewId="0">
      <selection activeCell="P58" sqref="P58"/>
    </sheetView>
  </sheetViews>
  <sheetFormatPr baseColWidth="10" defaultColWidth="8.83203125" defaultRowHeight="13"/>
  <sheetData>
    <row r="1" spans="1:14">
      <c r="A1" s="67"/>
      <c r="B1" s="67"/>
      <c r="C1" s="67"/>
      <c r="D1" s="67"/>
      <c r="E1" s="67"/>
      <c r="F1" s="67"/>
      <c r="G1" s="67"/>
      <c r="H1" s="67"/>
      <c r="I1" s="67"/>
      <c r="J1" s="67"/>
      <c r="K1" s="67"/>
      <c r="L1" s="67"/>
      <c r="M1" s="67"/>
      <c r="N1" s="67"/>
    </row>
    <row r="2" spans="1:14">
      <c r="A2" s="67"/>
      <c r="B2" s="67"/>
      <c r="C2" s="67"/>
      <c r="D2" s="67"/>
      <c r="E2" s="67"/>
      <c r="F2" s="67"/>
      <c r="G2" s="67"/>
      <c r="H2" s="67"/>
      <c r="I2" s="67"/>
      <c r="J2" s="67"/>
      <c r="K2" s="67"/>
      <c r="L2" s="67"/>
      <c r="M2" s="67"/>
      <c r="N2" s="67"/>
    </row>
    <row r="3" spans="1:14">
      <c r="A3" s="67"/>
      <c r="B3" s="67"/>
      <c r="C3" s="67"/>
      <c r="D3" s="67"/>
      <c r="E3" s="67"/>
      <c r="F3" s="67"/>
      <c r="G3" s="67"/>
      <c r="H3" s="67"/>
      <c r="I3" s="67"/>
      <c r="J3" s="67"/>
      <c r="K3" s="67"/>
      <c r="L3" s="67"/>
      <c r="M3" s="67"/>
      <c r="N3" s="67"/>
    </row>
    <row r="4" spans="1:14">
      <c r="A4" s="67"/>
      <c r="B4" s="67"/>
      <c r="C4" s="67"/>
      <c r="D4" s="67"/>
      <c r="E4" s="67"/>
      <c r="F4" s="67"/>
      <c r="G4" s="67"/>
      <c r="H4" s="67"/>
      <c r="I4" s="67"/>
      <c r="J4" s="67"/>
      <c r="K4" s="67"/>
      <c r="L4" s="67"/>
      <c r="M4" s="67"/>
      <c r="N4" s="67"/>
    </row>
    <row r="5" spans="1:14">
      <c r="A5" s="67"/>
      <c r="B5" s="67"/>
      <c r="C5" s="67"/>
      <c r="D5" s="67"/>
      <c r="E5" s="67"/>
      <c r="F5" s="67"/>
      <c r="G5" s="67"/>
      <c r="H5" s="67"/>
      <c r="I5" s="67"/>
      <c r="J5" s="67"/>
      <c r="K5" s="67"/>
      <c r="L5" s="67"/>
      <c r="M5" s="67"/>
      <c r="N5" s="67"/>
    </row>
    <row r="6" spans="1:14">
      <c r="A6" s="67"/>
      <c r="B6" s="67"/>
      <c r="C6" s="67"/>
      <c r="D6" s="67"/>
      <c r="E6" s="67"/>
      <c r="F6" s="67"/>
      <c r="G6" s="67"/>
      <c r="H6" s="67"/>
      <c r="I6" s="67"/>
      <c r="J6" s="67"/>
      <c r="K6" s="67"/>
      <c r="L6" s="67"/>
      <c r="M6" s="67"/>
      <c r="N6" s="67"/>
    </row>
    <row r="7" spans="1:14">
      <c r="A7" s="67"/>
      <c r="B7" s="67"/>
      <c r="C7" s="67"/>
      <c r="D7" s="67"/>
      <c r="E7" s="67"/>
      <c r="F7" s="67"/>
      <c r="G7" s="67"/>
      <c r="H7" s="67"/>
      <c r="I7" s="67"/>
      <c r="J7" s="67"/>
      <c r="K7" s="67"/>
      <c r="L7" s="67"/>
      <c r="M7" s="67"/>
      <c r="N7" s="67"/>
    </row>
    <row r="8" spans="1:14">
      <c r="A8" s="67"/>
      <c r="B8" s="67"/>
      <c r="C8" s="67"/>
      <c r="D8" s="67"/>
      <c r="E8" s="67"/>
      <c r="F8" s="67"/>
      <c r="G8" s="67"/>
      <c r="H8" s="67"/>
      <c r="I8" s="67"/>
      <c r="J8" s="67"/>
      <c r="K8" s="67"/>
      <c r="L8" s="67"/>
      <c r="M8" s="67"/>
      <c r="N8" s="67"/>
    </row>
    <row r="9" spans="1:14">
      <c r="A9" s="67"/>
      <c r="B9" s="67"/>
      <c r="C9" s="67"/>
      <c r="D9" s="67"/>
      <c r="E9" s="67"/>
      <c r="F9" s="67"/>
      <c r="G9" s="67"/>
      <c r="H9" s="67"/>
      <c r="I9" s="67"/>
      <c r="J9" s="67"/>
      <c r="K9" s="67"/>
      <c r="L9" s="67"/>
      <c r="M9" s="67"/>
      <c r="N9" s="67"/>
    </row>
    <row r="10" spans="1:14">
      <c r="A10" s="67"/>
      <c r="B10" s="67"/>
      <c r="C10" s="67"/>
      <c r="D10" s="67"/>
      <c r="E10" s="67"/>
      <c r="F10" s="67"/>
      <c r="G10" s="67"/>
      <c r="H10" s="67"/>
      <c r="I10" s="67"/>
      <c r="J10" s="67"/>
      <c r="K10" s="67"/>
      <c r="L10" s="67"/>
      <c r="M10" s="67"/>
      <c r="N10" s="67"/>
    </row>
    <row r="11" spans="1:14">
      <c r="A11" s="67"/>
      <c r="B11" s="67"/>
      <c r="C11" s="67"/>
      <c r="D11" s="67"/>
      <c r="E11" s="67"/>
      <c r="F11" s="67"/>
      <c r="G11" s="67"/>
      <c r="H11" s="67"/>
      <c r="I11" s="67"/>
      <c r="J11" s="67"/>
      <c r="K11" s="67"/>
      <c r="L11" s="67"/>
      <c r="M11" s="67"/>
      <c r="N11" s="67"/>
    </row>
    <row r="12" spans="1:14">
      <c r="A12" s="67"/>
      <c r="B12" s="67"/>
      <c r="C12" s="67"/>
      <c r="D12" s="67"/>
      <c r="E12" s="67"/>
      <c r="F12" s="67"/>
      <c r="G12" s="67"/>
      <c r="H12" s="67"/>
      <c r="I12" s="67"/>
      <c r="J12" s="67"/>
      <c r="K12" s="67"/>
      <c r="L12" s="67"/>
      <c r="M12" s="67"/>
      <c r="N12" s="67"/>
    </row>
    <row r="13" spans="1:14">
      <c r="A13" s="67"/>
      <c r="B13" s="67"/>
      <c r="C13" s="67"/>
      <c r="D13" s="67"/>
      <c r="E13" s="67"/>
      <c r="F13" s="67"/>
      <c r="G13" s="67"/>
      <c r="H13" s="67"/>
      <c r="I13" s="67"/>
      <c r="J13" s="67"/>
      <c r="K13" s="67"/>
      <c r="L13" s="67"/>
      <c r="M13" s="67"/>
      <c r="N13" s="67"/>
    </row>
    <row r="14" spans="1:14">
      <c r="A14" s="67"/>
      <c r="B14" s="67"/>
      <c r="C14" s="67"/>
      <c r="D14" s="67"/>
      <c r="E14" s="67"/>
      <c r="F14" s="67"/>
      <c r="G14" s="67"/>
      <c r="H14" s="67"/>
      <c r="I14" s="67"/>
      <c r="J14" s="67"/>
      <c r="K14" s="67"/>
      <c r="L14" s="67"/>
      <c r="M14" s="67"/>
      <c r="N14" s="67"/>
    </row>
    <row r="15" spans="1:14">
      <c r="A15" s="67"/>
      <c r="B15" s="67"/>
      <c r="C15" s="67"/>
      <c r="D15" s="67"/>
      <c r="E15" s="67"/>
      <c r="F15" s="67"/>
      <c r="G15" s="67"/>
      <c r="H15" s="67"/>
      <c r="I15" s="67"/>
      <c r="J15" s="67"/>
      <c r="K15" s="67"/>
      <c r="L15" s="67"/>
      <c r="M15" s="67"/>
      <c r="N15" s="67"/>
    </row>
    <row r="16" spans="1:14">
      <c r="A16" s="67"/>
      <c r="B16" s="67"/>
      <c r="C16" s="67"/>
      <c r="D16" s="67"/>
      <c r="E16" s="67"/>
      <c r="F16" s="67"/>
      <c r="G16" s="67"/>
      <c r="H16" s="67"/>
      <c r="I16" s="67"/>
      <c r="J16" s="67"/>
      <c r="K16" s="67"/>
      <c r="L16" s="67"/>
      <c r="M16" s="67"/>
      <c r="N16" s="67"/>
    </row>
    <row r="17" spans="1:14">
      <c r="A17" s="67"/>
      <c r="B17" s="67"/>
      <c r="C17" s="67"/>
      <c r="D17" s="67"/>
      <c r="E17" s="67"/>
      <c r="F17" s="67"/>
      <c r="G17" s="67"/>
      <c r="H17" s="67"/>
      <c r="I17" s="67"/>
      <c r="J17" s="67"/>
      <c r="K17" s="67"/>
      <c r="L17" s="67"/>
      <c r="M17" s="67"/>
      <c r="N17" s="67"/>
    </row>
    <row r="18" spans="1:14">
      <c r="A18" s="67"/>
      <c r="B18" s="67"/>
      <c r="C18" s="67"/>
      <c r="D18" s="67"/>
      <c r="E18" s="67"/>
      <c r="F18" s="67"/>
      <c r="G18" s="67"/>
      <c r="H18" s="67"/>
      <c r="I18" s="67"/>
      <c r="J18" s="67"/>
      <c r="K18" s="67"/>
      <c r="L18" s="67"/>
      <c r="M18" s="67"/>
      <c r="N18" s="67"/>
    </row>
    <row r="19" spans="1:14">
      <c r="A19" s="67"/>
      <c r="B19" s="67"/>
      <c r="C19" s="67"/>
      <c r="D19" s="67"/>
      <c r="E19" s="67"/>
      <c r="F19" s="67"/>
      <c r="G19" s="67"/>
      <c r="H19" s="67"/>
      <c r="I19" s="67"/>
      <c r="J19" s="67"/>
      <c r="K19" s="67"/>
      <c r="L19" s="67"/>
      <c r="M19" s="67"/>
      <c r="N19" s="67"/>
    </row>
    <row r="20" spans="1:14">
      <c r="A20" s="67"/>
      <c r="B20" s="67"/>
      <c r="C20" s="67"/>
      <c r="D20" s="67"/>
      <c r="E20" s="67"/>
      <c r="F20" s="67"/>
      <c r="G20" s="67"/>
      <c r="H20" s="67"/>
      <c r="I20" s="67"/>
      <c r="J20" s="67"/>
      <c r="K20" s="67"/>
      <c r="L20" s="67"/>
      <c r="M20" s="67"/>
      <c r="N20" s="67"/>
    </row>
    <row r="21" spans="1:14">
      <c r="A21" s="67"/>
      <c r="B21" s="67"/>
      <c r="C21" s="67"/>
      <c r="D21" s="67"/>
      <c r="E21" s="67"/>
      <c r="F21" s="67"/>
      <c r="G21" s="67"/>
      <c r="H21" s="67"/>
      <c r="I21" s="67"/>
      <c r="J21" s="67"/>
      <c r="K21" s="67"/>
      <c r="L21" s="67"/>
      <c r="M21" s="67"/>
      <c r="N21" s="67"/>
    </row>
    <row r="22" spans="1:14">
      <c r="A22" s="67"/>
      <c r="B22" s="67"/>
      <c r="C22" s="67"/>
      <c r="D22" s="67"/>
      <c r="E22" s="67"/>
      <c r="F22" s="67"/>
      <c r="G22" s="67"/>
      <c r="H22" s="67"/>
      <c r="I22" s="67"/>
      <c r="J22" s="67"/>
      <c r="K22" s="67"/>
      <c r="L22" s="67"/>
      <c r="M22" s="67"/>
      <c r="N22" s="67"/>
    </row>
    <row r="23" spans="1:14">
      <c r="A23" s="67"/>
      <c r="B23" s="67"/>
      <c r="C23" s="67"/>
      <c r="D23" s="67"/>
      <c r="E23" s="67"/>
      <c r="F23" s="67"/>
      <c r="G23" s="67"/>
      <c r="H23" s="67"/>
      <c r="I23" s="67"/>
      <c r="J23" s="67"/>
      <c r="K23" s="67"/>
      <c r="L23" s="67"/>
      <c r="M23" s="67"/>
      <c r="N23" s="67"/>
    </row>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row r="32" spans="1:14">
      <c r="A32" s="67"/>
      <c r="B32" s="67"/>
      <c r="C32" s="67"/>
      <c r="D32" s="67"/>
      <c r="E32" s="67"/>
      <c r="F32" s="67"/>
      <c r="G32" s="67"/>
      <c r="H32" s="67"/>
      <c r="I32" s="67"/>
      <c r="J32" s="67"/>
      <c r="K32" s="67"/>
      <c r="L32" s="67"/>
      <c r="M32" s="67"/>
      <c r="N32" s="67"/>
    </row>
    <row r="33" spans="1:14">
      <c r="A33" s="67"/>
      <c r="B33" s="67"/>
      <c r="C33" s="67"/>
      <c r="D33" s="67"/>
      <c r="E33" s="67"/>
      <c r="F33" s="67"/>
      <c r="G33" s="67"/>
      <c r="H33" s="67"/>
      <c r="I33" s="67"/>
      <c r="J33" s="67"/>
      <c r="K33" s="67"/>
      <c r="L33" s="67"/>
      <c r="M33" s="67"/>
      <c r="N33" s="67"/>
    </row>
    <row r="34" spans="1:14">
      <c r="A34" s="67"/>
      <c r="B34" s="67"/>
      <c r="C34" s="67"/>
      <c r="D34" s="67"/>
      <c r="E34" s="67"/>
      <c r="F34" s="67"/>
      <c r="G34" s="67"/>
      <c r="H34" s="67"/>
      <c r="I34" s="67"/>
      <c r="J34" s="67"/>
      <c r="K34" s="67"/>
      <c r="L34" s="67"/>
      <c r="M34" s="67"/>
      <c r="N34" s="67"/>
    </row>
    <row r="35" spans="1:14">
      <c r="A35" s="67"/>
      <c r="B35" s="67"/>
      <c r="C35" s="67"/>
      <c r="D35" s="67"/>
      <c r="E35" s="67"/>
      <c r="F35" s="67"/>
      <c r="G35" s="67"/>
      <c r="H35" s="67"/>
      <c r="I35" s="67"/>
      <c r="J35" s="67"/>
      <c r="K35" s="67"/>
      <c r="L35" s="67"/>
      <c r="M35" s="67"/>
      <c r="N35" s="67"/>
    </row>
    <row r="36" spans="1:14">
      <c r="A36" s="67"/>
      <c r="B36" s="67"/>
      <c r="C36" s="67"/>
      <c r="D36" s="67"/>
      <c r="E36" s="67"/>
      <c r="F36" s="67"/>
      <c r="G36" s="67"/>
      <c r="H36" s="67"/>
      <c r="I36" s="67"/>
      <c r="J36" s="67"/>
      <c r="K36" s="67"/>
      <c r="L36" s="67"/>
      <c r="M36" s="67"/>
      <c r="N36" s="67"/>
    </row>
    <row r="37" spans="1:14">
      <c r="A37" s="67"/>
      <c r="B37" s="67"/>
      <c r="C37" s="67"/>
      <c r="D37" s="67"/>
      <c r="E37" s="67"/>
      <c r="F37" s="67"/>
      <c r="G37" s="67"/>
      <c r="H37" s="67"/>
      <c r="I37" s="67"/>
      <c r="J37" s="67"/>
      <c r="K37" s="67"/>
      <c r="L37" s="67"/>
      <c r="M37" s="67"/>
      <c r="N37" s="67"/>
    </row>
    <row r="38" spans="1:14">
      <c r="A38" s="67"/>
      <c r="B38" s="67"/>
      <c r="C38" s="67"/>
      <c r="D38" s="67"/>
      <c r="E38" s="67"/>
      <c r="F38" s="67"/>
      <c r="G38" s="67"/>
      <c r="H38" s="67"/>
      <c r="I38" s="67"/>
      <c r="J38" s="67"/>
      <c r="K38" s="67"/>
      <c r="L38" s="67"/>
      <c r="M38" s="67"/>
      <c r="N38" s="67"/>
    </row>
    <row r="39" spans="1:14">
      <c r="A39" s="67"/>
      <c r="B39" s="67"/>
      <c r="C39" s="67"/>
      <c r="D39" s="67"/>
      <c r="E39" s="67"/>
      <c r="F39" s="67"/>
      <c r="G39" s="67"/>
      <c r="H39" s="67"/>
      <c r="I39" s="67"/>
      <c r="J39" s="67"/>
      <c r="K39" s="67"/>
      <c r="L39" s="67"/>
      <c r="M39" s="67"/>
      <c r="N39" s="67"/>
    </row>
    <row r="40" spans="1:14">
      <c r="A40" s="67"/>
      <c r="B40" s="67"/>
      <c r="C40" s="67"/>
      <c r="D40" s="67"/>
      <c r="E40" s="67"/>
      <c r="F40" s="67"/>
      <c r="G40" s="67"/>
      <c r="H40" s="67"/>
      <c r="I40" s="67"/>
      <c r="J40" s="67"/>
      <c r="K40" s="67"/>
      <c r="L40" s="67"/>
      <c r="M40" s="67"/>
      <c r="N40" s="67"/>
    </row>
    <row r="41" spans="1:14">
      <c r="A41" s="67"/>
      <c r="B41" s="67"/>
      <c r="C41" s="67"/>
      <c r="D41" s="67"/>
      <c r="E41" s="67"/>
      <c r="F41" s="67"/>
      <c r="G41" s="67"/>
      <c r="H41" s="67"/>
      <c r="I41" s="67"/>
      <c r="J41" s="67"/>
      <c r="K41" s="67"/>
      <c r="L41" s="67"/>
      <c r="M41" s="67"/>
      <c r="N41" s="67"/>
    </row>
    <row r="42" spans="1:14">
      <c r="A42" s="67"/>
      <c r="B42" s="67"/>
      <c r="C42" s="67"/>
      <c r="D42" s="67"/>
      <c r="E42" s="67"/>
      <c r="F42" s="67"/>
      <c r="G42" s="67"/>
      <c r="H42" s="67"/>
      <c r="I42" s="67"/>
      <c r="J42" s="67"/>
      <c r="K42" s="67"/>
      <c r="L42" s="67"/>
      <c r="M42" s="67"/>
      <c r="N42" s="67"/>
    </row>
    <row r="43" spans="1:14">
      <c r="A43" s="67"/>
      <c r="B43" s="67"/>
      <c r="C43" s="67"/>
      <c r="D43" s="67"/>
      <c r="E43" s="67"/>
      <c r="F43" s="67"/>
      <c r="G43" s="67"/>
      <c r="H43" s="67"/>
      <c r="I43" s="67"/>
      <c r="J43" s="67"/>
      <c r="K43" s="67"/>
      <c r="L43" s="67"/>
      <c r="M43" s="67"/>
      <c r="N43" s="67"/>
    </row>
    <row r="44" spans="1:14">
      <c r="A44" s="67"/>
      <c r="B44" s="67"/>
      <c r="C44" s="67"/>
      <c r="D44" s="67"/>
      <c r="E44" s="67"/>
      <c r="F44" s="67"/>
      <c r="G44" s="67"/>
      <c r="H44" s="67"/>
      <c r="I44" s="67"/>
      <c r="J44" s="67"/>
      <c r="K44" s="67"/>
      <c r="L44" s="67"/>
      <c r="M44" s="67"/>
      <c r="N44" s="67"/>
    </row>
    <row r="45" spans="1:14">
      <c r="A45" s="67"/>
      <c r="B45" s="67"/>
      <c r="C45" s="67"/>
      <c r="D45" s="67"/>
      <c r="E45" s="67"/>
      <c r="F45" s="67"/>
      <c r="G45" s="67"/>
      <c r="H45" s="67"/>
      <c r="I45" s="67"/>
      <c r="J45" s="67"/>
      <c r="K45" s="67"/>
      <c r="L45" s="67"/>
      <c r="M45" s="67"/>
      <c r="N45" s="67"/>
    </row>
    <row r="46" spans="1:14">
      <c r="A46" s="67"/>
      <c r="B46" s="67"/>
      <c r="C46" s="67"/>
      <c r="D46" s="67"/>
      <c r="E46" s="67"/>
      <c r="F46" s="67"/>
      <c r="G46" s="67"/>
      <c r="H46" s="67"/>
      <c r="I46" s="67"/>
      <c r="J46" s="67"/>
      <c r="K46" s="67"/>
      <c r="L46" s="67"/>
      <c r="M46" s="67"/>
      <c r="N46" s="67"/>
    </row>
    <row r="47" spans="1:14">
      <c r="A47" s="67"/>
      <c r="B47" s="67"/>
      <c r="C47" s="67"/>
      <c r="D47" s="67"/>
      <c r="E47" s="67"/>
      <c r="F47" s="67"/>
      <c r="G47" s="67"/>
      <c r="H47" s="67"/>
      <c r="I47" s="67"/>
      <c r="J47" s="67"/>
      <c r="K47" s="67"/>
      <c r="L47" s="67"/>
      <c r="M47" s="67"/>
      <c r="N47" s="67"/>
    </row>
    <row r="48" spans="1:14">
      <c r="A48" s="67"/>
      <c r="B48" s="67"/>
      <c r="C48" s="67"/>
      <c r="D48" s="67"/>
      <c r="E48" s="67"/>
      <c r="F48" s="67"/>
      <c r="G48" s="67"/>
      <c r="H48" s="67"/>
      <c r="I48" s="67"/>
      <c r="J48" s="67"/>
      <c r="K48" s="67"/>
      <c r="L48" s="67"/>
      <c r="M48" s="67"/>
      <c r="N48" s="67"/>
    </row>
    <row r="49" spans="1:14">
      <c r="A49" s="67"/>
      <c r="B49" s="67"/>
      <c r="C49" s="67"/>
      <c r="D49" s="67"/>
      <c r="E49" s="67"/>
      <c r="F49" s="67"/>
      <c r="G49" s="67"/>
      <c r="H49" s="67"/>
      <c r="I49" s="67"/>
      <c r="J49" s="67"/>
      <c r="K49" s="67"/>
      <c r="L49" s="67"/>
      <c r="M49" s="67"/>
      <c r="N49" s="67"/>
    </row>
    <row r="50" spans="1:14">
      <c r="A50" s="67"/>
      <c r="B50" s="67"/>
      <c r="C50" s="67"/>
      <c r="D50" s="67"/>
      <c r="E50" s="67"/>
      <c r="F50" s="67"/>
      <c r="G50" s="67"/>
      <c r="H50" s="67"/>
      <c r="I50" s="67"/>
      <c r="J50" s="67"/>
      <c r="K50" s="67"/>
      <c r="L50" s="67"/>
      <c r="M50" s="67"/>
      <c r="N50" s="67"/>
    </row>
    <row r="51" spans="1:14">
      <c r="A51" s="67"/>
      <c r="B51" s="67"/>
      <c r="C51" s="67"/>
      <c r="D51" s="67"/>
      <c r="E51" s="67"/>
      <c r="F51" s="67"/>
      <c r="G51" s="67"/>
      <c r="H51" s="67"/>
      <c r="I51" s="67"/>
      <c r="J51" s="67"/>
      <c r="K51" s="67"/>
      <c r="L51" s="67"/>
      <c r="M51" s="67"/>
      <c r="N51" s="67"/>
    </row>
    <row r="52" spans="1:14">
      <c r="A52" s="67"/>
      <c r="B52" s="67"/>
      <c r="C52" s="67"/>
      <c r="D52" s="67"/>
      <c r="E52" s="67"/>
      <c r="F52" s="67"/>
      <c r="G52" s="67"/>
      <c r="H52" s="67"/>
      <c r="I52" s="67"/>
      <c r="J52" s="67"/>
      <c r="K52" s="67"/>
      <c r="L52" s="67"/>
      <c r="M52" s="67"/>
      <c r="N52" s="67"/>
    </row>
    <row r="53" spans="1:14">
      <c r="A53" s="67"/>
      <c r="B53" s="67"/>
      <c r="C53" s="67"/>
      <c r="D53" s="67"/>
      <c r="E53" s="67"/>
      <c r="F53" s="67"/>
      <c r="G53" s="67"/>
      <c r="H53" s="67"/>
      <c r="I53" s="67"/>
      <c r="J53" s="67"/>
      <c r="K53" s="67"/>
      <c r="L53" s="67"/>
      <c r="M53" s="67"/>
      <c r="N53" s="67"/>
    </row>
    <row r="54" spans="1:14">
      <c r="A54" s="67"/>
      <c r="B54" s="67"/>
      <c r="C54" s="67"/>
      <c r="D54" s="67"/>
      <c r="E54" s="67"/>
      <c r="F54" s="67"/>
      <c r="G54" s="67"/>
      <c r="H54" s="67"/>
      <c r="I54" s="67"/>
      <c r="J54" s="67"/>
      <c r="K54" s="67"/>
      <c r="L54" s="67"/>
      <c r="M54" s="67"/>
      <c r="N54" s="67"/>
    </row>
    <row r="55" spans="1:14">
      <c r="A55" s="67"/>
      <c r="B55" s="67"/>
      <c r="C55" s="67"/>
      <c r="D55" s="67"/>
      <c r="E55" s="67"/>
      <c r="F55" s="67"/>
      <c r="G55" s="67"/>
      <c r="H55" s="67"/>
      <c r="I55" s="67"/>
      <c r="J55" s="67"/>
      <c r="K55" s="67"/>
      <c r="L55" s="67"/>
      <c r="M55" s="67"/>
      <c r="N55" s="67"/>
    </row>
    <row r="56" spans="1:14">
      <c r="A56" s="67"/>
      <c r="B56" s="67"/>
      <c r="C56" s="67"/>
      <c r="D56" s="67"/>
      <c r="E56" s="67"/>
      <c r="F56" s="67"/>
      <c r="G56" s="67"/>
      <c r="H56" s="67"/>
      <c r="I56" s="67"/>
      <c r="J56" s="67"/>
      <c r="K56" s="67"/>
      <c r="L56" s="67"/>
      <c r="M56" s="67"/>
      <c r="N56" s="67"/>
    </row>
    <row r="57" spans="1:14">
      <c r="A57" s="67"/>
      <c r="B57" s="67"/>
      <c r="C57" s="67"/>
      <c r="D57" s="67"/>
      <c r="E57" s="67"/>
      <c r="F57" s="67"/>
      <c r="G57" s="67"/>
      <c r="H57" s="67"/>
      <c r="I57" s="67"/>
      <c r="J57" s="67"/>
      <c r="K57" s="67"/>
      <c r="L57" s="67"/>
      <c r="M57" s="67"/>
      <c r="N57" s="67"/>
    </row>
    <row r="58" spans="1:14">
      <c r="A58" s="67"/>
      <c r="B58" s="67"/>
      <c r="C58" s="67"/>
      <c r="D58" s="67"/>
      <c r="E58" s="67"/>
      <c r="F58" s="67"/>
      <c r="G58" s="67"/>
      <c r="H58" s="67"/>
      <c r="I58" s="67"/>
      <c r="J58" s="67"/>
      <c r="K58" s="67"/>
      <c r="L58" s="67"/>
      <c r="M58" s="67"/>
      <c r="N58" s="67"/>
    </row>
    <row r="59" spans="1:14">
      <c r="A59" s="67"/>
      <c r="B59" s="67"/>
      <c r="C59" s="67"/>
      <c r="D59" s="67"/>
      <c r="E59" s="67"/>
      <c r="F59" s="67"/>
      <c r="G59" s="67"/>
      <c r="H59" s="67"/>
      <c r="I59" s="67"/>
      <c r="J59" s="67"/>
      <c r="K59" s="67"/>
      <c r="L59" s="67"/>
      <c r="M59" s="67"/>
      <c r="N59" s="67"/>
    </row>
    <row r="60" spans="1:14">
      <c r="A60" s="67"/>
      <c r="B60" s="67"/>
      <c r="C60" s="67"/>
      <c r="D60" s="67"/>
      <c r="E60" s="67"/>
      <c r="F60" s="67"/>
      <c r="G60" s="67"/>
      <c r="H60" s="67"/>
      <c r="I60" s="67"/>
      <c r="J60" s="67"/>
      <c r="K60" s="67"/>
      <c r="L60" s="67"/>
      <c r="M60" s="67"/>
      <c r="N60" s="67"/>
    </row>
    <row r="61" spans="1:14">
      <c r="A61" s="67"/>
      <c r="B61" s="67"/>
      <c r="C61" s="67"/>
      <c r="D61" s="67"/>
      <c r="E61" s="67"/>
      <c r="F61" s="67"/>
      <c r="G61" s="67"/>
      <c r="H61" s="67"/>
      <c r="I61" s="67"/>
      <c r="J61" s="67"/>
      <c r="K61" s="67"/>
      <c r="L61" s="67"/>
      <c r="M61" s="67"/>
      <c r="N61" s="67"/>
    </row>
    <row r="62" spans="1:14">
      <c r="A62" s="67"/>
      <c r="B62" s="67"/>
      <c r="C62" s="67"/>
      <c r="D62" s="67"/>
      <c r="E62" s="67"/>
      <c r="F62" s="67"/>
      <c r="G62" s="67"/>
      <c r="H62" s="67"/>
      <c r="I62" s="67"/>
      <c r="J62" s="67"/>
      <c r="K62" s="67"/>
      <c r="L62" s="67"/>
      <c r="M62" s="67"/>
      <c r="N62" s="67"/>
    </row>
    <row r="63" spans="1:14">
      <c r="A63" s="67"/>
      <c r="B63" s="67"/>
      <c r="C63" s="67"/>
      <c r="D63" s="67"/>
      <c r="E63" s="67"/>
      <c r="F63" s="67"/>
      <c r="G63" s="67"/>
      <c r="H63" s="67"/>
      <c r="I63" s="67"/>
      <c r="J63" s="67"/>
      <c r="K63" s="67"/>
      <c r="L63" s="67"/>
      <c r="M63" s="67"/>
      <c r="N63" s="67"/>
    </row>
    <row r="64" spans="1:14">
      <c r="A64" s="67"/>
      <c r="B64" s="67"/>
      <c r="C64" s="67"/>
      <c r="D64" s="67"/>
      <c r="E64" s="67"/>
      <c r="F64" s="67"/>
      <c r="G64" s="67"/>
      <c r="H64" s="67"/>
      <c r="I64" s="67"/>
      <c r="J64" s="67"/>
      <c r="K64" s="67"/>
      <c r="L64" s="67"/>
      <c r="M64" s="67"/>
      <c r="N64" s="67"/>
    </row>
    <row r="65" spans="1:14">
      <c r="A65" s="67"/>
      <c r="B65" s="67"/>
      <c r="C65" s="67"/>
      <c r="D65" s="67"/>
      <c r="E65" s="67"/>
      <c r="F65" s="67"/>
      <c r="G65" s="67"/>
      <c r="H65" s="67"/>
      <c r="I65" s="67"/>
      <c r="J65" s="67"/>
      <c r="K65" s="67"/>
      <c r="L65" s="67"/>
      <c r="M65" s="67"/>
      <c r="N65" s="6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outlinePr summaryBelow="0" summaryRight="0"/>
  </sheetPr>
  <dimension ref="A1:Z57"/>
  <sheetViews>
    <sheetView zoomScale="40" zoomScaleNormal="40" workbookViewId="0">
      <selection activeCell="I3" sqref="I3"/>
    </sheetView>
  </sheetViews>
  <sheetFormatPr baseColWidth="10" defaultColWidth="14.5" defaultRowHeight="15.75" customHeight="1"/>
  <cols>
    <col min="1" max="1" width="18.83203125" customWidth="1"/>
    <col min="3" max="3" width="18.5" customWidth="1"/>
    <col min="4" max="4" width="19.1640625" customWidth="1"/>
    <col min="7" max="7" width="20.5" customWidth="1"/>
    <col min="8" max="8" width="17.1640625" customWidth="1"/>
    <col min="9" max="9" width="42" customWidth="1"/>
    <col min="10" max="10" width="16.1640625" customWidth="1"/>
    <col min="11" max="11" width="24.83203125" customWidth="1"/>
    <col min="13" max="13" width="27.1640625" customWidth="1"/>
    <col min="14" max="14" width="19.83203125" customWidth="1"/>
    <col min="15" max="15" width="17.1640625" customWidth="1"/>
    <col min="17" max="17" width="16.33203125" customWidth="1"/>
    <col min="19" max="19" width="20.6640625" customWidth="1"/>
    <col min="20" max="20" width="27.1640625" customWidth="1"/>
    <col min="21" max="21" width="18.33203125" customWidth="1"/>
    <col min="22" max="22" width="18.6640625" customWidth="1"/>
    <col min="23" max="23" width="23.6640625" customWidth="1"/>
    <col min="24" max="24" width="18.5" customWidth="1"/>
    <col min="26" max="26" width="21.33203125" customWidth="1"/>
  </cols>
  <sheetData>
    <row r="1" spans="1:26" ht="15.75" customHeight="1">
      <c r="A1" s="69"/>
      <c r="B1" s="69"/>
      <c r="C1" s="164" t="s">
        <v>1</v>
      </c>
      <c r="D1" s="160"/>
      <c r="E1" s="160"/>
      <c r="F1" s="160"/>
      <c r="G1" s="160"/>
      <c r="H1" s="160"/>
      <c r="I1" s="160"/>
      <c r="J1" s="160"/>
      <c r="K1" s="160"/>
      <c r="L1" s="160"/>
      <c r="M1" s="160"/>
      <c r="N1" s="160"/>
      <c r="O1" s="160"/>
      <c r="P1" s="160"/>
      <c r="Q1" s="160"/>
      <c r="R1" s="69"/>
      <c r="S1" s="164" t="s">
        <v>2</v>
      </c>
      <c r="T1" s="160"/>
      <c r="U1" s="160"/>
      <c r="V1" s="160"/>
      <c r="W1" s="160"/>
      <c r="X1" s="160"/>
      <c r="Y1" s="69"/>
      <c r="Z1" s="70" t="s">
        <v>3</v>
      </c>
    </row>
    <row r="2" spans="1:26" ht="42">
      <c r="A2" s="68" t="s">
        <v>324</v>
      </c>
      <c r="B2" s="92" t="s">
        <v>5</v>
      </c>
      <c r="C2" s="92" t="s">
        <v>6</v>
      </c>
      <c r="D2" s="92" t="s">
        <v>7</v>
      </c>
      <c r="E2" s="92" t="s">
        <v>8</v>
      </c>
      <c r="F2" s="92" t="s">
        <v>9</v>
      </c>
      <c r="G2" s="92" t="s">
        <v>10</v>
      </c>
      <c r="H2" s="92" t="s">
        <v>11</v>
      </c>
      <c r="I2" s="92" t="s">
        <v>12</v>
      </c>
      <c r="J2" s="92" t="s">
        <v>13</v>
      </c>
      <c r="K2" s="92" t="s">
        <v>14</v>
      </c>
      <c r="L2" s="92" t="s">
        <v>15</v>
      </c>
      <c r="M2" s="92" t="s">
        <v>16</v>
      </c>
      <c r="N2" s="92" t="s">
        <v>17</v>
      </c>
      <c r="O2" s="92" t="s">
        <v>18</v>
      </c>
      <c r="P2" s="92" t="s">
        <v>19</v>
      </c>
      <c r="Q2" s="92" t="s">
        <v>20</v>
      </c>
      <c r="R2" s="92" t="s">
        <v>21</v>
      </c>
      <c r="S2" s="92" t="s">
        <v>22</v>
      </c>
      <c r="T2" s="92" t="s">
        <v>23</v>
      </c>
      <c r="U2" s="92" t="s">
        <v>24</v>
      </c>
      <c r="V2" s="92" t="s">
        <v>25</v>
      </c>
      <c r="W2" s="92" t="s">
        <v>26</v>
      </c>
    </row>
    <row r="3" spans="1:26" ht="409.6">
      <c r="A3" s="40" t="s">
        <v>264</v>
      </c>
      <c r="B3" s="49" t="s">
        <v>333</v>
      </c>
      <c r="C3" s="49" t="s">
        <v>260</v>
      </c>
      <c r="D3" s="49" t="s">
        <v>28</v>
      </c>
      <c r="E3" s="49" t="s">
        <v>29</v>
      </c>
      <c r="F3" s="49" t="s">
        <v>30</v>
      </c>
      <c r="G3" s="49" t="s">
        <v>31</v>
      </c>
      <c r="H3" s="49" t="s">
        <v>32</v>
      </c>
      <c r="I3" s="49" t="s">
        <v>33</v>
      </c>
      <c r="J3" s="49" t="s">
        <v>34</v>
      </c>
      <c r="K3" s="49" t="s">
        <v>35</v>
      </c>
      <c r="L3" s="49" t="s">
        <v>36</v>
      </c>
      <c r="M3" s="49" t="s">
        <v>37</v>
      </c>
      <c r="N3" s="41" t="s">
        <v>38</v>
      </c>
      <c r="O3" s="49" t="s">
        <v>39</v>
      </c>
      <c r="P3" s="49" t="s">
        <v>40</v>
      </c>
      <c r="Q3" s="49" t="s">
        <v>41</v>
      </c>
      <c r="R3" s="49" t="s">
        <v>42</v>
      </c>
      <c r="S3" s="49" t="s">
        <v>43</v>
      </c>
      <c r="T3" s="49" t="s">
        <v>44</v>
      </c>
      <c r="U3" s="49" t="s">
        <v>45</v>
      </c>
      <c r="V3" s="49" t="s">
        <v>46</v>
      </c>
      <c r="W3" s="33"/>
    </row>
    <row r="4" spans="1:26" ht="14">
      <c r="A4" s="27" t="str">
        <f>HYPERLINK("https://metroquest.com/","Metro Quest")</f>
        <v>Metro Quest</v>
      </c>
      <c r="B4" s="29" t="s">
        <v>48</v>
      </c>
      <c r="C4" s="59"/>
      <c r="D4" s="59"/>
      <c r="E4" s="29" t="s">
        <v>48</v>
      </c>
      <c r="F4" s="59"/>
      <c r="G4" s="29" t="s">
        <v>48</v>
      </c>
      <c r="H4" s="29" t="s">
        <v>48</v>
      </c>
      <c r="I4" s="29" t="s">
        <v>48</v>
      </c>
      <c r="J4" s="29" t="s">
        <v>48</v>
      </c>
      <c r="K4" s="29" t="s">
        <v>48</v>
      </c>
      <c r="L4" s="29" t="s">
        <v>48</v>
      </c>
      <c r="M4" s="59"/>
      <c r="N4" s="59"/>
      <c r="O4" s="59"/>
      <c r="P4" s="29" t="s">
        <v>48</v>
      </c>
      <c r="Q4" s="59"/>
      <c r="R4" s="29" t="s">
        <v>48</v>
      </c>
      <c r="S4" s="29" t="s">
        <v>48</v>
      </c>
      <c r="T4" s="59"/>
      <c r="U4" s="59"/>
      <c r="V4" s="29" t="s">
        <v>48</v>
      </c>
      <c r="W4" s="34">
        <f t="shared" ref="W4:W35" si="0">COUNTIF(B4:V4,"x")</f>
        <v>12</v>
      </c>
    </row>
    <row r="5" spans="1:26" ht="14">
      <c r="A5" s="30" t="str">
        <f>HYPERLINK("http://app.mysidewalk.com/","mySidewalk")</f>
        <v>mySidewalk</v>
      </c>
      <c r="B5" s="32" t="s">
        <v>48</v>
      </c>
      <c r="C5" s="33"/>
      <c r="D5" s="32" t="s">
        <v>48</v>
      </c>
      <c r="E5" s="32" t="s">
        <v>48</v>
      </c>
      <c r="F5" s="33"/>
      <c r="G5" s="32" t="s">
        <v>48</v>
      </c>
      <c r="H5" s="32" t="s">
        <v>48</v>
      </c>
      <c r="I5" s="32" t="s">
        <v>48</v>
      </c>
      <c r="J5" s="32" t="s">
        <v>48</v>
      </c>
      <c r="K5" s="32" t="s">
        <v>48</v>
      </c>
      <c r="L5" s="32" t="s">
        <v>48</v>
      </c>
      <c r="M5" s="33"/>
      <c r="N5" s="33"/>
      <c r="O5" s="33"/>
      <c r="P5" s="33"/>
      <c r="Q5" s="33"/>
      <c r="R5" s="32" t="s">
        <v>48</v>
      </c>
      <c r="S5" s="32" t="s">
        <v>48</v>
      </c>
      <c r="T5" s="33"/>
      <c r="U5" s="33"/>
      <c r="V5" s="32" t="s">
        <v>48</v>
      </c>
      <c r="W5" s="36">
        <f t="shared" si="0"/>
        <v>12</v>
      </c>
    </row>
    <row r="6" spans="1:26" ht="14">
      <c r="A6" s="27" t="s">
        <v>76</v>
      </c>
      <c r="B6" s="59" t="s">
        <v>48</v>
      </c>
      <c r="C6" s="59" t="s">
        <v>48</v>
      </c>
      <c r="D6" s="29" t="s">
        <v>48</v>
      </c>
      <c r="E6" s="29" t="s">
        <v>48</v>
      </c>
      <c r="F6" s="38" t="s">
        <v>78</v>
      </c>
      <c r="G6" s="29" t="s">
        <v>48</v>
      </c>
      <c r="H6" s="29" t="s">
        <v>48</v>
      </c>
      <c r="I6" s="29" t="s">
        <v>48</v>
      </c>
      <c r="J6" s="59"/>
      <c r="K6" s="29" t="s">
        <v>48</v>
      </c>
      <c r="L6" s="29" t="s">
        <v>48</v>
      </c>
      <c r="M6" s="59"/>
      <c r="N6" s="29" t="s">
        <v>48</v>
      </c>
      <c r="O6" s="59"/>
      <c r="P6" s="59"/>
      <c r="Q6" s="59"/>
      <c r="R6" s="59"/>
      <c r="S6" s="59"/>
      <c r="T6" s="59"/>
      <c r="U6" s="59"/>
      <c r="V6" s="29" t="s">
        <v>48</v>
      </c>
      <c r="W6" s="34">
        <f t="shared" si="0"/>
        <v>11</v>
      </c>
    </row>
    <row r="7" spans="1:26" ht="14">
      <c r="A7" s="39" t="s">
        <v>93</v>
      </c>
      <c r="B7" s="32" t="s">
        <v>48</v>
      </c>
      <c r="C7" s="33"/>
      <c r="D7" s="32" t="s">
        <v>48</v>
      </c>
      <c r="E7" s="32" t="s">
        <v>48</v>
      </c>
      <c r="F7" s="33"/>
      <c r="G7" s="32" t="s">
        <v>48</v>
      </c>
      <c r="H7" s="32" t="s">
        <v>48</v>
      </c>
      <c r="I7" s="33"/>
      <c r="J7" s="32" t="s">
        <v>48</v>
      </c>
      <c r="K7" s="33"/>
      <c r="L7" s="32" t="s">
        <v>48</v>
      </c>
      <c r="M7" s="33"/>
      <c r="N7" s="33"/>
      <c r="O7" s="33"/>
      <c r="P7" s="33"/>
      <c r="Q7" s="33"/>
      <c r="R7" s="32" t="s">
        <v>48</v>
      </c>
      <c r="S7" s="32" t="s">
        <v>48</v>
      </c>
      <c r="T7" s="33"/>
      <c r="U7" s="32" t="s">
        <v>48</v>
      </c>
      <c r="V7" s="32" t="s">
        <v>48</v>
      </c>
      <c r="W7" s="36">
        <f t="shared" si="0"/>
        <v>11</v>
      </c>
    </row>
    <row r="8" spans="1:26" ht="14">
      <c r="A8" s="27" t="str">
        <f>HYPERLINK("https://www.mindmixer.com/","MindMixer")</f>
        <v>MindMixer</v>
      </c>
      <c r="B8" s="29" t="s">
        <v>48</v>
      </c>
      <c r="C8" s="59"/>
      <c r="D8" s="29" t="s">
        <v>48</v>
      </c>
      <c r="E8" s="29" t="s">
        <v>48</v>
      </c>
      <c r="F8" s="38" t="s">
        <v>71</v>
      </c>
      <c r="G8" s="29" t="s">
        <v>48</v>
      </c>
      <c r="H8" s="29" t="s">
        <v>48</v>
      </c>
      <c r="I8" s="29" t="s">
        <v>48</v>
      </c>
      <c r="J8" s="29" t="s">
        <v>48</v>
      </c>
      <c r="K8" s="29" t="s">
        <v>48</v>
      </c>
      <c r="L8" s="29" t="s">
        <v>48</v>
      </c>
      <c r="M8" s="59"/>
      <c r="N8" s="59"/>
      <c r="O8" s="59"/>
      <c r="P8" s="59"/>
      <c r="Q8" s="59"/>
      <c r="R8" s="29" t="s">
        <v>48</v>
      </c>
      <c r="S8" s="59"/>
      <c r="T8" s="59"/>
      <c r="U8" s="59"/>
      <c r="V8" s="29" t="s">
        <v>48</v>
      </c>
      <c r="W8" s="34">
        <f t="shared" si="0"/>
        <v>11</v>
      </c>
    </row>
    <row r="9" spans="1:26" ht="14">
      <c r="A9" s="30" t="s">
        <v>102</v>
      </c>
      <c r="B9" s="32" t="s">
        <v>48</v>
      </c>
      <c r="C9" s="33"/>
      <c r="D9" s="33"/>
      <c r="E9" s="33" t="s">
        <v>48</v>
      </c>
      <c r="F9" s="33"/>
      <c r="G9" s="33" t="s">
        <v>48</v>
      </c>
      <c r="H9" s="33" t="s">
        <v>48</v>
      </c>
      <c r="I9" s="33" t="s">
        <v>48</v>
      </c>
      <c r="J9" s="33" t="s">
        <v>48</v>
      </c>
      <c r="K9" s="33" t="s">
        <v>48</v>
      </c>
      <c r="L9" s="33" t="s">
        <v>48</v>
      </c>
      <c r="M9" s="33"/>
      <c r="N9" s="33" t="s">
        <v>48</v>
      </c>
      <c r="O9" s="33"/>
      <c r="P9" s="33"/>
      <c r="Q9" s="33"/>
      <c r="R9" s="33" t="s">
        <v>48</v>
      </c>
      <c r="S9" s="33" t="s">
        <v>48</v>
      </c>
      <c r="T9" s="33"/>
      <c r="U9" s="33"/>
      <c r="V9" s="33"/>
      <c r="W9" s="36">
        <f t="shared" si="0"/>
        <v>11</v>
      </c>
    </row>
    <row r="10" spans="1:26" ht="14">
      <c r="A10" s="27" t="s">
        <v>122</v>
      </c>
      <c r="B10" s="29" t="s">
        <v>48</v>
      </c>
      <c r="C10" s="59"/>
      <c r="D10" s="59"/>
      <c r="E10" s="29" t="s">
        <v>48</v>
      </c>
      <c r="F10" s="59"/>
      <c r="G10" s="29" t="s">
        <v>48</v>
      </c>
      <c r="H10" s="29" t="s">
        <v>48</v>
      </c>
      <c r="I10" s="29" t="s">
        <v>48</v>
      </c>
      <c r="J10" s="29" t="s">
        <v>48</v>
      </c>
      <c r="K10" s="59"/>
      <c r="L10" s="29" t="s">
        <v>48</v>
      </c>
      <c r="M10" s="59"/>
      <c r="N10" s="59"/>
      <c r="O10" s="59"/>
      <c r="P10" s="59"/>
      <c r="Q10" s="29" t="s">
        <v>48</v>
      </c>
      <c r="R10" s="29" t="s">
        <v>48</v>
      </c>
      <c r="S10" s="59"/>
      <c r="T10" s="59"/>
      <c r="U10" s="29" t="s">
        <v>48</v>
      </c>
      <c r="V10" s="29" t="s">
        <v>48</v>
      </c>
      <c r="W10" s="34">
        <f t="shared" si="0"/>
        <v>11</v>
      </c>
    </row>
    <row r="11" spans="1:26" ht="14">
      <c r="A11" s="39" t="s">
        <v>89</v>
      </c>
      <c r="B11" s="33" t="s">
        <v>48</v>
      </c>
      <c r="C11" s="33" t="s">
        <v>48</v>
      </c>
      <c r="D11" s="32" t="s">
        <v>48</v>
      </c>
      <c r="E11" s="32" t="s">
        <v>48</v>
      </c>
      <c r="F11" s="33" t="s">
        <v>71</v>
      </c>
      <c r="G11" s="32" t="s">
        <v>48</v>
      </c>
      <c r="H11" s="32" t="s">
        <v>48</v>
      </c>
      <c r="I11" s="32" t="s">
        <v>48</v>
      </c>
      <c r="J11" s="33"/>
      <c r="K11" s="33"/>
      <c r="L11" s="32" t="s">
        <v>48</v>
      </c>
      <c r="M11" s="33"/>
      <c r="N11" s="32" t="s">
        <v>48</v>
      </c>
      <c r="O11" s="33"/>
      <c r="P11" s="33"/>
      <c r="Q11" s="33"/>
      <c r="R11" s="33"/>
      <c r="S11" s="33"/>
      <c r="T11" s="33"/>
      <c r="U11" s="33"/>
      <c r="V11" s="32" t="s">
        <v>48</v>
      </c>
      <c r="W11" s="36">
        <f t="shared" si="0"/>
        <v>10</v>
      </c>
    </row>
    <row r="12" spans="1:26" ht="14">
      <c r="A12" s="37" t="s">
        <v>131</v>
      </c>
      <c r="B12" s="29" t="s">
        <v>48</v>
      </c>
      <c r="C12" s="59" t="s">
        <v>48</v>
      </c>
      <c r="D12" s="29" t="s">
        <v>48</v>
      </c>
      <c r="E12" s="29" t="s">
        <v>48</v>
      </c>
      <c r="F12" s="38" t="s">
        <v>133</v>
      </c>
      <c r="G12" s="29" t="s">
        <v>48</v>
      </c>
      <c r="H12" s="29" t="s">
        <v>48</v>
      </c>
      <c r="I12" s="29" t="s">
        <v>48</v>
      </c>
      <c r="J12" s="59"/>
      <c r="K12" s="59"/>
      <c r="L12" s="29" t="s">
        <v>48</v>
      </c>
      <c r="M12" s="59"/>
      <c r="N12" s="29" t="s">
        <v>48</v>
      </c>
      <c r="O12" s="59"/>
      <c r="P12" s="59"/>
      <c r="Q12" s="59"/>
      <c r="R12" s="59"/>
      <c r="S12" s="59"/>
      <c r="T12" s="59"/>
      <c r="U12" s="59"/>
      <c r="V12" s="29" t="s">
        <v>48</v>
      </c>
      <c r="W12" s="34">
        <f t="shared" si="0"/>
        <v>10</v>
      </c>
    </row>
    <row r="13" spans="1:26" ht="14">
      <c r="A13" s="30" t="s">
        <v>134</v>
      </c>
      <c r="B13" s="32" t="s">
        <v>48</v>
      </c>
      <c r="C13" s="33" t="s">
        <v>48</v>
      </c>
      <c r="D13" s="33" t="s">
        <v>48</v>
      </c>
      <c r="E13" s="33" t="s">
        <v>48</v>
      </c>
      <c r="F13" s="33"/>
      <c r="G13" s="33"/>
      <c r="H13" s="33" t="s">
        <v>48</v>
      </c>
      <c r="I13" s="33" t="s">
        <v>48</v>
      </c>
      <c r="J13" s="33" t="s">
        <v>48</v>
      </c>
      <c r="K13" s="33" t="s">
        <v>48</v>
      </c>
      <c r="L13" s="33" t="s">
        <v>48</v>
      </c>
      <c r="M13" s="33" t="s">
        <v>48</v>
      </c>
      <c r="N13" s="33"/>
      <c r="O13" s="33"/>
      <c r="P13" s="33"/>
      <c r="Q13" s="33"/>
      <c r="R13" s="33"/>
      <c r="S13" s="33"/>
      <c r="T13" s="33"/>
      <c r="U13" s="33"/>
      <c r="V13" s="33"/>
      <c r="W13" s="36">
        <f t="shared" si="0"/>
        <v>10</v>
      </c>
    </row>
    <row r="14" spans="1:26" ht="14">
      <c r="A14" s="27" t="s">
        <v>142</v>
      </c>
      <c r="B14" s="29" t="s">
        <v>48</v>
      </c>
      <c r="C14" s="59" t="s">
        <v>48</v>
      </c>
      <c r="D14" s="29" t="s">
        <v>48</v>
      </c>
      <c r="E14" s="29" t="s">
        <v>48</v>
      </c>
      <c r="F14" s="59"/>
      <c r="G14" s="29"/>
      <c r="H14" s="29" t="s">
        <v>48</v>
      </c>
      <c r="I14" s="29" t="s">
        <v>48</v>
      </c>
      <c r="J14" s="29" t="s">
        <v>48</v>
      </c>
      <c r="K14" s="29" t="s">
        <v>48</v>
      </c>
      <c r="L14" s="29" t="s">
        <v>48</v>
      </c>
      <c r="M14" s="29" t="s">
        <v>48</v>
      </c>
      <c r="N14" s="59"/>
      <c r="O14" s="59"/>
      <c r="P14" s="59"/>
      <c r="Q14" s="59"/>
      <c r="R14" s="59"/>
      <c r="S14" s="59"/>
      <c r="T14" s="59"/>
      <c r="U14" s="59"/>
      <c r="V14" s="59"/>
      <c r="W14" s="34">
        <f t="shared" si="0"/>
        <v>10</v>
      </c>
    </row>
    <row r="15" spans="1:26" ht="14">
      <c r="A15" s="30" t="str">
        <f>HYPERLINK("https://www.bangthetable.com/","Bang the Table")</f>
        <v>Bang the Table</v>
      </c>
      <c r="B15" s="31" t="s">
        <v>48</v>
      </c>
      <c r="C15" s="33"/>
      <c r="D15" s="33"/>
      <c r="E15" s="33" t="s">
        <v>48</v>
      </c>
      <c r="F15" s="33"/>
      <c r="G15" s="33" t="s">
        <v>48</v>
      </c>
      <c r="H15" s="33" t="s">
        <v>48</v>
      </c>
      <c r="I15" s="33"/>
      <c r="J15" s="33" t="s">
        <v>48</v>
      </c>
      <c r="K15" s="33" t="s">
        <v>48</v>
      </c>
      <c r="L15" s="33"/>
      <c r="M15" s="33" t="s">
        <v>48</v>
      </c>
      <c r="N15" s="33" t="s">
        <v>48</v>
      </c>
      <c r="O15" s="33"/>
      <c r="P15" s="33"/>
      <c r="Q15" s="33"/>
      <c r="R15" s="33" t="s">
        <v>48</v>
      </c>
      <c r="S15" s="33"/>
      <c r="T15" s="33"/>
      <c r="U15" s="33"/>
      <c r="V15" s="33"/>
      <c r="W15" s="36">
        <f t="shared" si="0"/>
        <v>9</v>
      </c>
    </row>
    <row r="16" spans="1:26" ht="14">
      <c r="A16" s="27" t="str">
        <f>HYPERLINK("https://www.citizenlab.co/platform","Citizen Lab")</f>
        <v>Citizen Lab</v>
      </c>
      <c r="B16" s="28" t="s">
        <v>48</v>
      </c>
      <c r="C16" s="59"/>
      <c r="D16" s="29"/>
      <c r="E16" s="29" t="s">
        <v>48</v>
      </c>
      <c r="F16" s="29" t="s">
        <v>52</v>
      </c>
      <c r="G16" s="29" t="s">
        <v>48</v>
      </c>
      <c r="H16" s="29" t="s">
        <v>48</v>
      </c>
      <c r="I16" s="29" t="s">
        <v>48</v>
      </c>
      <c r="J16" s="29" t="s">
        <v>48</v>
      </c>
      <c r="K16" s="29" t="s">
        <v>48</v>
      </c>
      <c r="L16" s="59"/>
      <c r="M16" s="59"/>
      <c r="N16" s="59"/>
      <c r="O16" s="59"/>
      <c r="P16" s="59"/>
      <c r="Q16" s="59"/>
      <c r="R16" s="59"/>
      <c r="S16" s="59"/>
      <c r="T16" s="59"/>
      <c r="U16" s="29" t="s">
        <v>48</v>
      </c>
      <c r="V16" s="59"/>
      <c r="W16" s="34">
        <f t="shared" si="0"/>
        <v>8</v>
      </c>
    </row>
    <row r="17" spans="1:23" ht="14">
      <c r="A17" s="30" t="s">
        <v>65</v>
      </c>
      <c r="B17" s="33" t="s">
        <v>48</v>
      </c>
      <c r="C17" s="33"/>
      <c r="D17" s="33"/>
      <c r="E17" s="33" t="s">
        <v>48</v>
      </c>
      <c r="F17" s="33"/>
      <c r="G17" s="33" t="s">
        <v>48</v>
      </c>
      <c r="H17" s="33" t="s">
        <v>48</v>
      </c>
      <c r="I17" s="33" t="s">
        <v>48</v>
      </c>
      <c r="J17" s="33" t="s">
        <v>48</v>
      </c>
      <c r="K17" s="33" t="s">
        <v>48</v>
      </c>
      <c r="L17" s="33" t="s">
        <v>48</v>
      </c>
      <c r="M17" s="33"/>
      <c r="N17" s="33"/>
      <c r="O17" s="33"/>
      <c r="P17" s="33"/>
      <c r="Q17" s="33"/>
      <c r="R17" s="33" t="s">
        <v>48</v>
      </c>
      <c r="S17" s="33"/>
      <c r="T17" s="33"/>
      <c r="U17" s="33"/>
      <c r="V17" s="33"/>
      <c r="W17" s="36">
        <f t="shared" si="0"/>
        <v>9</v>
      </c>
    </row>
    <row r="18" spans="1:23" ht="14">
      <c r="A18" s="27" t="str">
        <f>HYPERLINK("https://www.enterprisecommunity.org/opportunity360/community-engagement-toolkit/engaging-plans","Engaging Plans")</f>
        <v>Engaging Plans</v>
      </c>
      <c r="B18" s="59" t="s">
        <v>48</v>
      </c>
      <c r="C18" s="59"/>
      <c r="D18" s="59"/>
      <c r="E18" s="29" t="s">
        <v>48</v>
      </c>
      <c r="F18" s="59"/>
      <c r="G18" s="29" t="s">
        <v>48</v>
      </c>
      <c r="H18" s="29" t="s">
        <v>48</v>
      </c>
      <c r="I18" s="59"/>
      <c r="J18" s="29" t="s">
        <v>48</v>
      </c>
      <c r="K18" s="29" t="s">
        <v>48</v>
      </c>
      <c r="L18" s="29" t="s">
        <v>48</v>
      </c>
      <c r="M18" s="29" t="s">
        <v>48</v>
      </c>
      <c r="N18" s="29" t="s">
        <v>48</v>
      </c>
      <c r="O18" s="59"/>
      <c r="P18" s="59"/>
      <c r="Q18" s="59"/>
      <c r="R18" s="59"/>
      <c r="S18" s="59"/>
      <c r="T18" s="29"/>
      <c r="U18" s="59"/>
      <c r="V18" s="59"/>
      <c r="W18" s="34">
        <f t="shared" si="0"/>
        <v>9</v>
      </c>
    </row>
    <row r="19" spans="1:23" ht="14">
      <c r="A19" s="30" t="str">
        <f>HYPERLINK("https://www.enterprisecommunity.org/opportunity360/community-engagement-toolkit/engaging-plans","Enterprise Community")</f>
        <v>Enterprise Community</v>
      </c>
      <c r="B19" s="33" t="s">
        <v>48</v>
      </c>
      <c r="C19" s="33"/>
      <c r="D19" s="33"/>
      <c r="E19" s="33" t="s">
        <v>48</v>
      </c>
      <c r="F19" s="33"/>
      <c r="G19" s="33" t="s">
        <v>48</v>
      </c>
      <c r="H19" s="33" t="s">
        <v>48</v>
      </c>
      <c r="I19" s="33"/>
      <c r="J19" s="33" t="s">
        <v>48</v>
      </c>
      <c r="K19" s="33" t="s">
        <v>48</v>
      </c>
      <c r="L19" s="33"/>
      <c r="M19" s="33" t="s">
        <v>48</v>
      </c>
      <c r="N19" s="33" t="s">
        <v>48</v>
      </c>
      <c r="O19" s="33"/>
      <c r="P19" s="33"/>
      <c r="Q19" s="33"/>
      <c r="R19" s="33" t="s">
        <v>48</v>
      </c>
      <c r="S19" s="33"/>
      <c r="T19" s="33"/>
      <c r="U19" s="33"/>
      <c r="V19" s="33"/>
      <c r="W19" s="36">
        <f t="shared" si="0"/>
        <v>9</v>
      </c>
    </row>
    <row r="20" spans="1:23" ht="14">
      <c r="A20" s="27" t="str">
        <f>HYPERLINK("http://ideascale.com/","IdeaScale")</f>
        <v>IdeaScale</v>
      </c>
      <c r="B20" s="59" t="s">
        <v>48</v>
      </c>
      <c r="C20" s="59"/>
      <c r="D20" s="29" t="s">
        <v>48</v>
      </c>
      <c r="E20" s="29" t="s">
        <v>48</v>
      </c>
      <c r="F20" s="38" t="s">
        <v>88</v>
      </c>
      <c r="G20" s="29" t="s">
        <v>48</v>
      </c>
      <c r="H20" s="29" t="s">
        <v>48</v>
      </c>
      <c r="I20" s="59"/>
      <c r="J20" s="29" t="s">
        <v>48</v>
      </c>
      <c r="K20" s="29" t="s">
        <v>48</v>
      </c>
      <c r="L20" s="29" t="s">
        <v>48</v>
      </c>
      <c r="M20" s="59"/>
      <c r="N20" s="59"/>
      <c r="O20" s="59"/>
      <c r="P20" s="59"/>
      <c r="Q20" s="59"/>
      <c r="R20" s="29" t="s">
        <v>48</v>
      </c>
      <c r="S20" s="59"/>
      <c r="T20" s="59"/>
      <c r="U20" s="59"/>
      <c r="V20" s="59"/>
      <c r="W20" s="34">
        <f t="shared" si="0"/>
        <v>9</v>
      </c>
    </row>
    <row r="21" spans="1:23" ht="14">
      <c r="A21" s="30" t="str">
        <f>HYPERLINK("http://maptionnaire.com/","Maptionnaire")</f>
        <v>Maptionnaire</v>
      </c>
      <c r="B21" s="32" t="s">
        <v>48</v>
      </c>
      <c r="C21" s="33"/>
      <c r="D21" s="33"/>
      <c r="E21" s="32" t="s">
        <v>48</v>
      </c>
      <c r="F21" s="31" t="s">
        <v>52</v>
      </c>
      <c r="G21" s="32" t="s">
        <v>48</v>
      </c>
      <c r="H21" s="32" t="s">
        <v>48</v>
      </c>
      <c r="I21" s="33"/>
      <c r="J21" s="33"/>
      <c r="K21" s="32" t="s">
        <v>48</v>
      </c>
      <c r="L21" s="32" t="s">
        <v>48</v>
      </c>
      <c r="M21" s="33"/>
      <c r="N21" s="33"/>
      <c r="O21" s="33"/>
      <c r="P21" s="33"/>
      <c r="Q21" s="33"/>
      <c r="R21" s="32" t="s">
        <v>48</v>
      </c>
      <c r="S21" s="32" t="s">
        <v>48</v>
      </c>
      <c r="T21" s="33"/>
      <c r="U21" s="33"/>
      <c r="V21" s="32" t="s">
        <v>48</v>
      </c>
      <c r="W21" s="36">
        <f t="shared" si="0"/>
        <v>9</v>
      </c>
    </row>
    <row r="22" spans="1:23" ht="14">
      <c r="A22" s="37" t="s">
        <v>140</v>
      </c>
      <c r="B22" s="29" t="s">
        <v>48</v>
      </c>
      <c r="C22" s="59" t="s">
        <v>48</v>
      </c>
      <c r="D22" s="29" t="s">
        <v>48</v>
      </c>
      <c r="E22" s="29" t="s">
        <v>48</v>
      </c>
      <c r="F22" s="38" t="s">
        <v>133</v>
      </c>
      <c r="G22" s="29" t="s">
        <v>48</v>
      </c>
      <c r="H22" s="29" t="s">
        <v>48</v>
      </c>
      <c r="I22" s="29" t="s">
        <v>48</v>
      </c>
      <c r="J22" s="59"/>
      <c r="K22" s="59"/>
      <c r="L22" s="59"/>
      <c r="M22" s="59"/>
      <c r="N22" s="29" t="s">
        <v>48</v>
      </c>
      <c r="O22" s="59"/>
      <c r="P22" s="59"/>
      <c r="Q22" s="59"/>
      <c r="R22" s="59"/>
      <c r="S22" s="59"/>
      <c r="T22" s="59"/>
      <c r="U22" s="59"/>
      <c r="V22" s="29" t="s">
        <v>48</v>
      </c>
      <c r="W22" s="34">
        <f t="shared" si="0"/>
        <v>9</v>
      </c>
    </row>
    <row r="23" spans="1:23" ht="14">
      <c r="A23" s="30" t="str">
        <f>HYPERLINK("https://engagementhub.com.au/","Engagement Hub")</f>
        <v>Engagement Hub</v>
      </c>
      <c r="B23" s="33" t="s">
        <v>48</v>
      </c>
      <c r="C23" s="33"/>
      <c r="D23" s="33"/>
      <c r="E23" s="33" t="s">
        <v>48</v>
      </c>
      <c r="F23" s="35" t="s">
        <v>71</v>
      </c>
      <c r="G23" s="33" t="s">
        <v>48</v>
      </c>
      <c r="H23" s="33" t="s">
        <v>48</v>
      </c>
      <c r="I23" s="33"/>
      <c r="J23" s="33" t="s">
        <v>48</v>
      </c>
      <c r="K23" s="33" t="s">
        <v>48</v>
      </c>
      <c r="L23" s="33" t="s">
        <v>48</v>
      </c>
      <c r="M23" s="33"/>
      <c r="N23" s="33"/>
      <c r="O23" s="33"/>
      <c r="P23" s="33"/>
      <c r="Q23" s="33"/>
      <c r="R23" s="33" t="s">
        <v>48</v>
      </c>
      <c r="S23" s="33"/>
      <c r="T23" s="33"/>
      <c r="U23" s="33"/>
      <c r="V23" s="33"/>
      <c r="W23" s="36">
        <f t="shared" si="0"/>
        <v>8</v>
      </c>
    </row>
    <row r="24" spans="1:23" ht="14">
      <c r="A24" s="37" t="s">
        <v>74</v>
      </c>
      <c r="B24" s="59" t="s">
        <v>48</v>
      </c>
      <c r="C24" s="59"/>
      <c r="D24" s="59"/>
      <c r="E24" s="29" t="s">
        <v>48</v>
      </c>
      <c r="F24" s="59"/>
      <c r="G24" s="59"/>
      <c r="H24" s="29" t="s">
        <v>48</v>
      </c>
      <c r="I24" s="59"/>
      <c r="J24" s="29" t="s">
        <v>48</v>
      </c>
      <c r="K24" s="59"/>
      <c r="L24" s="29" t="s">
        <v>48</v>
      </c>
      <c r="M24" s="59"/>
      <c r="N24" s="59"/>
      <c r="O24" s="59"/>
      <c r="P24" s="59"/>
      <c r="Q24" s="59"/>
      <c r="R24" s="29" t="s">
        <v>48</v>
      </c>
      <c r="S24" s="29" t="s">
        <v>48</v>
      </c>
      <c r="T24" s="59"/>
      <c r="U24" s="59"/>
      <c r="V24" s="29" t="s">
        <v>48</v>
      </c>
      <c r="W24" s="34">
        <f t="shared" si="0"/>
        <v>8</v>
      </c>
    </row>
    <row r="25" spans="1:23" ht="14">
      <c r="A25" s="30" t="s">
        <v>91</v>
      </c>
      <c r="B25" s="32" t="s">
        <v>48</v>
      </c>
      <c r="C25" s="33" t="s">
        <v>56</v>
      </c>
      <c r="D25" s="33"/>
      <c r="E25" s="33" t="s">
        <v>48</v>
      </c>
      <c r="F25" s="33"/>
      <c r="G25" s="33" t="s">
        <v>48</v>
      </c>
      <c r="H25" s="33" t="s">
        <v>48</v>
      </c>
      <c r="I25" s="33" t="s">
        <v>48</v>
      </c>
      <c r="J25" s="33" t="s">
        <v>48</v>
      </c>
      <c r="K25" s="33" t="s">
        <v>48</v>
      </c>
      <c r="L25" s="33"/>
      <c r="M25" s="33"/>
      <c r="N25" s="33"/>
      <c r="O25" s="33"/>
      <c r="P25" s="33"/>
      <c r="Q25" s="33"/>
      <c r="R25" s="33" t="s">
        <v>48</v>
      </c>
      <c r="S25" s="33"/>
      <c r="T25" s="33"/>
      <c r="U25" s="33"/>
      <c r="V25" s="33"/>
      <c r="W25" s="36">
        <f t="shared" si="0"/>
        <v>8</v>
      </c>
    </row>
    <row r="26" spans="1:23" ht="14">
      <c r="A26" s="27" t="s">
        <v>97</v>
      </c>
      <c r="B26" s="29" t="s">
        <v>48</v>
      </c>
      <c r="C26" s="29" t="s">
        <v>56</v>
      </c>
      <c r="D26" s="59"/>
      <c r="E26" s="29" t="s">
        <v>48</v>
      </c>
      <c r="F26" s="28" t="s">
        <v>52</v>
      </c>
      <c r="G26" s="59"/>
      <c r="H26" s="29" t="s">
        <v>48</v>
      </c>
      <c r="I26" s="29" t="s">
        <v>48</v>
      </c>
      <c r="J26" s="59"/>
      <c r="K26" s="29" t="s">
        <v>48</v>
      </c>
      <c r="L26" s="29" t="s">
        <v>48</v>
      </c>
      <c r="M26" s="29" t="s">
        <v>48</v>
      </c>
      <c r="N26" s="59"/>
      <c r="O26" s="59"/>
      <c r="P26" s="59"/>
      <c r="Q26" s="29" t="s">
        <v>48</v>
      </c>
      <c r="R26" s="59"/>
      <c r="S26" s="59"/>
      <c r="T26" s="59"/>
      <c r="U26" s="59"/>
      <c r="V26" s="59"/>
      <c r="W26" s="34">
        <f t="shared" si="0"/>
        <v>8</v>
      </c>
    </row>
    <row r="27" spans="1:23" ht="14">
      <c r="A27" s="39" t="s">
        <v>110</v>
      </c>
      <c r="B27" s="32" t="s">
        <v>48</v>
      </c>
      <c r="C27" s="32" t="s">
        <v>48</v>
      </c>
      <c r="D27" s="32" t="s">
        <v>48</v>
      </c>
      <c r="E27" s="32" t="s">
        <v>48</v>
      </c>
      <c r="F27" s="33"/>
      <c r="G27" s="32" t="s">
        <v>48</v>
      </c>
      <c r="H27" s="32" t="s">
        <v>48</v>
      </c>
      <c r="I27" s="32" t="s">
        <v>48</v>
      </c>
      <c r="J27" s="33"/>
      <c r="K27" s="33"/>
      <c r="L27" s="33"/>
      <c r="M27" s="33"/>
      <c r="N27" s="32" t="s">
        <v>48</v>
      </c>
      <c r="O27" s="33"/>
      <c r="P27" s="33"/>
      <c r="Q27" s="33"/>
      <c r="R27" s="33"/>
      <c r="S27" s="33"/>
      <c r="T27" s="33"/>
      <c r="U27" s="33"/>
      <c r="V27" s="33"/>
      <c r="W27" s="36">
        <f t="shared" si="0"/>
        <v>8</v>
      </c>
    </row>
    <row r="28" spans="1:23" ht="14">
      <c r="A28" s="37" t="s">
        <v>120</v>
      </c>
      <c r="B28" s="29" t="s">
        <v>48</v>
      </c>
      <c r="C28" s="59"/>
      <c r="D28" s="59"/>
      <c r="E28" s="29" t="s">
        <v>48</v>
      </c>
      <c r="F28" s="38" t="s">
        <v>71</v>
      </c>
      <c r="G28" s="29" t="s">
        <v>48</v>
      </c>
      <c r="H28" s="29" t="s">
        <v>48</v>
      </c>
      <c r="I28" s="59"/>
      <c r="J28" s="59"/>
      <c r="K28" s="29" t="s">
        <v>48</v>
      </c>
      <c r="L28" s="29" t="s">
        <v>48</v>
      </c>
      <c r="M28" s="59"/>
      <c r="N28" s="59"/>
      <c r="O28" s="59"/>
      <c r="P28" s="59"/>
      <c r="Q28" s="29" t="s">
        <v>48</v>
      </c>
      <c r="R28" s="29" t="s">
        <v>48</v>
      </c>
      <c r="S28" s="59"/>
      <c r="T28" s="59"/>
      <c r="U28" s="59"/>
      <c r="V28" s="59"/>
      <c r="W28" s="34">
        <f t="shared" si="0"/>
        <v>8</v>
      </c>
    </row>
    <row r="29" spans="1:23" ht="14">
      <c r="A29" s="30" t="s">
        <v>129</v>
      </c>
      <c r="B29" s="32" t="s">
        <v>48</v>
      </c>
      <c r="C29" s="33"/>
      <c r="D29" s="33" t="s">
        <v>48</v>
      </c>
      <c r="E29" s="33" t="s">
        <v>48</v>
      </c>
      <c r="F29" s="33"/>
      <c r="G29" s="33" t="s">
        <v>48</v>
      </c>
      <c r="H29" s="33" t="s">
        <v>48</v>
      </c>
      <c r="I29" s="33"/>
      <c r="J29" s="33" t="s">
        <v>48</v>
      </c>
      <c r="K29" s="33"/>
      <c r="L29" s="33"/>
      <c r="M29" s="33"/>
      <c r="N29" s="33"/>
      <c r="O29" s="33"/>
      <c r="P29" s="33"/>
      <c r="Q29" s="33" t="s">
        <v>48</v>
      </c>
      <c r="R29" s="33"/>
      <c r="S29" s="33"/>
      <c r="T29" s="33"/>
      <c r="U29" s="33"/>
      <c r="V29" s="33" t="s">
        <v>48</v>
      </c>
      <c r="W29" s="36">
        <f t="shared" si="0"/>
        <v>8</v>
      </c>
    </row>
    <row r="30" spans="1:23" ht="14">
      <c r="A30" s="27" t="str">
        <f>HYPERLINK("https://anchor.fm/","Anchor")</f>
        <v>Anchor</v>
      </c>
      <c r="B30" s="59" t="s">
        <v>48</v>
      </c>
      <c r="C30" s="59" t="s">
        <v>48</v>
      </c>
      <c r="D30" s="59"/>
      <c r="E30" s="29" t="s">
        <v>48</v>
      </c>
      <c r="F30" s="59"/>
      <c r="G30" s="59"/>
      <c r="H30" s="29" t="s">
        <v>48</v>
      </c>
      <c r="I30" s="29" t="s">
        <v>48</v>
      </c>
      <c r="J30" s="59"/>
      <c r="K30" s="59"/>
      <c r="L30" s="59"/>
      <c r="M30" s="59"/>
      <c r="N30" s="59"/>
      <c r="O30" s="29" t="s">
        <v>48</v>
      </c>
      <c r="P30" s="59"/>
      <c r="Q30" s="59"/>
      <c r="R30" s="59"/>
      <c r="S30" s="59"/>
      <c r="T30" s="59"/>
      <c r="U30" s="59"/>
      <c r="V30" s="29" t="s">
        <v>48</v>
      </c>
      <c r="W30" s="34">
        <f t="shared" si="0"/>
        <v>7</v>
      </c>
    </row>
    <row r="31" spans="1:23" ht="14">
      <c r="A31" s="30" t="str">
        <f>HYPERLINK("https://communityviz.city-explained.com/index.html","Community Viz")</f>
        <v>Community Viz</v>
      </c>
      <c r="B31" s="33" t="s">
        <v>48</v>
      </c>
      <c r="C31" s="33"/>
      <c r="D31" s="33"/>
      <c r="E31" s="33" t="s">
        <v>48</v>
      </c>
      <c r="F31" s="33"/>
      <c r="G31" s="33"/>
      <c r="H31" s="33"/>
      <c r="I31" s="33"/>
      <c r="J31" s="33" t="s">
        <v>48</v>
      </c>
      <c r="K31" s="33"/>
      <c r="L31" s="33"/>
      <c r="M31" s="33"/>
      <c r="N31" s="33"/>
      <c r="O31" s="33"/>
      <c r="P31" s="33"/>
      <c r="Q31" s="33"/>
      <c r="R31" s="33" t="s">
        <v>48</v>
      </c>
      <c r="S31" s="33" t="s">
        <v>48</v>
      </c>
      <c r="T31" s="33" t="s">
        <v>48</v>
      </c>
      <c r="U31" s="33"/>
      <c r="V31" s="33" t="s">
        <v>48</v>
      </c>
      <c r="W31" s="36">
        <f t="shared" si="0"/>
        <v>7</v>
      </c>
    </row>
    <row r="32" spans="1:23" ht="14">
      <c r="A32" s="27" t="str">
        <f>HYPERLINK("https://www.courbanize.com/","coUrbanize")</f>
        <v>coUrbanize</v>
      </c>
      <c r="B32" s="59" t="s">
        <v>48</v>
      </c>
      <c r="C32" s="59"/>
      <c r="D32" s="29" t="s">
        <v>48</v>
      </c>
      <c r="E32" s="29" t="s">
        <v>48</v>
      </c>
      <c r="F32" s="59"/>
      <c r="G32" s="29" t="s">
        <v>48</v>
      </c>
      <c r="H32" s="29" t="s">
        <v>48</v>
      </c>
      <c r="I32" s="59"/>
      <c r="J32" s="29" t="s">
        <v>48</v>
      </c>
      <c r="K32" s="59"/>
      <c r="L32" s="59"/>
      <c r="M32" s="59"/>
      <c r="N32" s="59"/>
      <c r="O32" s="59"/>
      <c r="P32" s="59"/>
      <c r="Q32" s="59"/>
      <c r="R32" s="29" t="s">
        <v>48</v>
      </c>
      <c r="S32" s="59"/>
      <c r="T32" s="59"/>
      <c r="U32" s="59"/>
      <c r="V32" s="59"/>
      <c r="W32" s="34">
        <f t="shared" si="0"/>
        <v>7</v>
      </c>
    </row>
    <row r="33" spans="1:23" ht="14">
      <c r="A33" s="39" t="s">
        <v>65</v>
      </c>
      <c r="B33" s="33" t="s">
        <v>48</v>
      </c>
      <c r="C33" s="33"/>
      <c r="D33" s="33"/>
      <c r="E33" s="32" t="s">
        <v>48</v>
      </c>
      <c r="F33" s="33"/>
      <c r="G33" s="32" t="s">
        <v>48</v>
      </c>
      <c r="H33" s="32" t="s">
        <v>48</v>
      </c>
      <c r="I33" s="33"/>
      <c r="J33" s="33"/>
      <c r="K33" s="32" t="s">
        <v>48</v>
      </c>
      <c r="L33" s="32" t="s">
        <v>48</v>
      </c>
      <c r="M33" s="33"/>
      <c r="N33" s="33"/>
      <c r="O33" s="33"/>
      <c r="P33" s="33"/>
      <c r="Q33" s="33"/>
      <c r="R33" s="32" t="s">
        <v>48</v>
      </c>
      <c r="S33" s="33"/>
      <c r="T33" s="33"/>
      <c r="U33" s="33"/>
      <c r="V33" s="33"/>
      <c r="W33" s="36">
        <f t="shared" si="0"/>
        <v>7</v>
      </c>
    </row>
    <row r="34" spans="1:23" ht="14">
      <c r="A34" s="27" t="s">
        <v>80</v>
      </c>
      <c r="B34" s="59" t="s">
        <v>48</v>
      </c>
      <c r="C34" s="59" t="s">
        <v>48</v>
      </c>
      <c r="D34" s="59"/>
      <c r="E34" s="29" t="s">
        <v>48</v>
      </c>
      <c r="F34" s="59"/>
      <c r="G34" s="29" t="s">
        <v>48</v>
      </c>
      <c r="H34" s="29" t="s">
        <v>48</v>
      </c>
      <c r="I34" s="29" t="s">
        <v>48</v>
      </c>
      <c r="J34" s="59"/>
      <c r="K34" s="29" t="s">
        <v>48</v>
      </c>
      <c r="L34" s="59"/>
      <c r="M34" s="59"/>
      <c r="N34" s="59"/>
      <c r="O34" s="59"/>
      <c r="P34" s="59"/>
      <c r="Q34" s="59"/>
      <c r="R34" s="59"/>
      <c r="S34" s="59"/>
      <c r="T34" s="59"/>
      <c r="U34" s="59"/>
      <c r="V34" s="59"/>
      <c r="W34" s="34">
        <f t="shared" si="0"/>
        <v>7</v>
      </c>
    </row>
    <row r="35" spans="1:23" ht="14">
      <c r="A35" s="30" t="str">
        <f>HYPERLINK("https://www.google.com/mymaps","Google My Maps")</f>
        <v>Google My Maps</v>
      </c>
      <c r="B35" s="33" t="s">
        <v>48</v>
      </c>
      <c r="C35" s="33" t="s">
        <v>48</v>
      </c>
      <c r="D35" s="32" t="s">
        <v>48</v>
      </c>
      <c r="E35" s="32" t="s">
        <v>48</v>
      </c>
      <c r="F35" s="33"/>
      <c r="G35" s="33"/>
      <c r="H35" s="32" t="s">
        <v>48</v>
      </c>
      <c r="I35" s="32" t="s">
        <v>48</v>
      </c>
      <c r="J35" s="33"/>
      <c r="K35" s="33"/>
      <c r="L35" s="33"/>
      <c r="M35" s="33"/>
      <c r="N35" s="33"/>
      <c r="O35" s="33"/>
      <c r="P35" s="33"/>
      <c r="Q35" s="33"/>
      <c r="R35" s="32" t="s">
        <v>48</v>
      </c>
      <c r="S35" s="33"/>
      <c r="T35" s="33"/>
      <c r="U35" s="33"/>
      <c r="V35" s="33"/>
      <c r="W35" s="36">
        <f t="shared" si="0"/>
        <v>7</v>
      </c>
    </row>
    <row r="36" spans="1:23" ht="14">
      <c r="A36" s="37" t="s">
        <v>85</v>
      </c>
      <c r="B36" s="59" t="s">
        <v>48</v>
      </c>
      <c r="C36" s="59"/>
      <c r="D36" s="59"/>
      <c r="E36" s="29" t="s">
        <v>48</v>
      </c>
      <c r="F36" s="59"/>
      <c r="G36" s="29" t="s">
        <v>48</v>
      </c>
      <c r="H36" s="29" t="s">
        <v>48</v>
      </c>
      <c r="I36" s="59"/>
      <c r="J36" s="29" t="s">
        <v>48</v>
      </c>
      <c r="K36" s="29" t="s">
        <v>48</v>
      </c>
      <c r="L36" s="59"/>
      <c r="M36" s="29" t="s">
        <v>48</v>
      </c>
      <c r="N36" s="59"/>
      <c r="O36" s="59"/>
      <c r="P36" s="59"/>
      <c r="Q36" s="59"/>
      <c r="R36" s="59"/>
      <c r="S36" s="59"/>
      <c r="T36" s="59"/>
      <c r="U36" s="59"/>
      <c r="V36" s="59"/>
      <c r="W36" s="34">
        <f t="shared" ref="W36:W57" si="1">COUNTIF(B36:V36,"x")</f>
        <v>7</v>
      </c>
    </row>
    <row r="37" spans="1:23" ht="14">
      <c r="A37" s="39" t="s">
        <v>106</v>
      </c>
      <c r="B37" s="33" t="s">
        <v>48</v>
      </c>
      <c r="C37" s="33"/>
      <c r="D37" s="33"/>
      <c r="E37" s="32" t="s">
        <v>48</v>
      </c>
      <c r="F37" s="33"/>
      <c r="G37" s="33"/>
      <c r="H37" s="33"/>
      <c r="I37" s="33"/>
      <c r="J37" s="32" t="s">
        <v>48</v>
      </c>
      <c r="K37" s="33"/>
      <c r="L37" s="33"/>
      <c r="M37" s="33"/>
      <c r="N37" s="33"/>
      <c r="O37" s="33"/>
      <c r="P37" s="33"/>
      <c r="Q37" s="33"/>
      <c r="R37" s="32" t="s">
        <v>48</v>
      </c>
      <c r="S37" s="32" t="s">
        <v>48</v>
      </c>
      <c r="T37" s="33"/>
      <c r="U37" s="32" t="s">
        <v>48</v>
      </c>
      <c r="V37" s="32" t="s">
        <v>48</v>
      </c>
      <c r="W37" s="36">
        <f t="shared" si="1"/>
        <v>7</v>
      </c>
    </row>
    <row r="38" spans="1:23" ht="14">
      <c r="A38" s="27" t="str">
        <f>HYPERLINK("http://textizen.com/","Textizen")</f>
        <v>Textizen</v>
      </c>
      <c r="B38" s="29" t="s">
        <v>48</v>
      </c>
      <c r="C38" s="59"/>
      <c r="D38" s="29"/>
      <c r="E38" s="29" t="s">
        <v>48</v>
      </c>
      <c r="F38" s="28" t="s">
        <v>128</v>
      </c>
      <c r="G38" s="59"/>
      <c r="H38" s="59"/>
      <c r="I38" s="29" t="s">
        <v>48</v>
      </c>
      <c r="J38" s="29" t="s">
        <v>48</v>
      </c>
      <c r="K38" s="29" t="s">
        <v>48</v>
      </c>
      <c r="L38" s="59"/>
      <c r="M38" s="59"/>
      <c r="N38" s="59"/>
      <c r="O38" s="59"/>
      <c r="P38" s="59"/>
      <c r="Q38" s="29" t="s">
        <v>48</v>
      </c>
      <c r="R38" s="59"/>
      <c r="S38" s="59"/>
      <c r="T38" s="59"/>
      <c r="U38" s="59"/>
      <c r="V38" s="29" t="s">
        <v>48</v>
      </c>
      <c r="W38" s="34">
        <f t="shared" si="1"/>
        <v>7</v>
      </c>
    </row>
    <row r="39" spans="1:23" ht="14">
      <c r="A39" s="39" t="s">
        <v>138</v>
      </c>
      <c r="B39" s="32" t="s">
        <v>48</v>
      </c>
      <c r="C39" s="33" t="s">
        <v>48</v>
      </c>
      <c r="D39" s="33"/>
      <c r="E39" s="32" t="s">
        <v>48</v>
      </c>
      <c r="F39" s="33"/>
      <c r="G39" s="32" t="s">
        <v>48</v>
      </c>
      <c r="H39" s="33"/>
      <c r="I39" s="32" t="s">
        <v>48</v>
      </c>
      <c r="J39" s="33"/>
      <c r="K39" s="33"/>
      <c r="L39" s="32" t="s">
        <v>48</v>
      </c>
      <c r="M39" s="33"/>
      <c r="N39" s="33"/>
      <c r="O39" s="33"/>
      <c r="P39" s="32"/>
      <c r="Q39" s="33"/>
      <c r="R39" s="32" t="s">
        <v>48</v>
      </c>
      <c r="S39" s="33"/>
      <c r="T39" s="33"/>
      <c r="U39" s="33"/>
      <c r="V39" s="33"/>
      <c r="W39" s="36">
        <f t="shared" si="1"/>
        <v>7</v>
      </c>
    </row>
    <row r="40" spans="1:23" ht="14">
      <c r="A40" s="27" t="str">
        <f>HYPERLINK("http://citizenbudget.com/","Citizen Budget")</f>
        <v>Citizen Budget</v>
      </c>
      <c r="B40" s="28" t="s">
        <v>48</v>
      </c>
      <c r="C40" s="59"/>
      <c r="D40" s="59"/>
      <c r="E40" s="29" t="s">
        <v>48</v>
      </c>
      <c r="F40" s="59"/>
      <c r="G40" s="29" t="s">
        <v>48</v>
      </c>
      <c r="H40" s="59"/>
      <c r="I40" s="59"/>
      <c r="J40" s="29" t="s">
        <v>48</v>
      </c>
      <c r="K40" s="59"/>
      <c r="L40" s="59"/>
      <c r="M40" s="59"/>
      <c r="N40" s="59"/>
      <c r="O40" s="59"/>
      <c r="P40" s="59"/>
      <c r="Q40" s="59"/>
      <c r="R40" s="59"/>
      <c r="S40" s="59"/>
      <c r="T40" s="29" t="s">
        <v>48</v>
      </c>
      <c r="U40" s="29" t="s">
        <v>48</v>
      </c>
      <c r="V40" s="59"/>
      <c r="W40" s="34">
        <f t="shared" si="1"/>
        <v>6</v>
      </c>
    </row>
    <row r="41" spans="1:23" ht="14">
      <c r="A41" s="39" t="s">
        <v>61</v>
      </c>
      <c r="B41" s="33" t="s">
        <v>48</v>
      </c>
      <c r="C41" s="33"/>
      <c r="D41" s="33"/>
      <c r="E41" s="32" t="s">
        <v>48</v>
      </c>
      <c r="F41" s="33"/>
      <c r="G41" s="33"/>
      <c r="H41" s="33"/>
      <c r="I41" s="33"/>
      <c r="J41" s="32" t="s">
        <v>48</v>
      </c>
      <c r="K41" s="33"/>
      <c r="L41" s="33"/>
      <c r="M41" s="33"/>
      <c r="N41" s="33"/>
      <c r="O41" s="33"/>
      <c r="P41" s="32" t="s">
        <v>48</v>
      </c>
      <c r="Q41" s="33"/>
      <c r="R41" s="32" t="s">
        <v>48</v>
      </c>
      <c r="S41" s="32" t="s">
        <v>48</v>
      </c>
      <c r="T41" s="33"/>
      <c r="U41" s="33"/>
      <c r="V41" s="33"/>
      <c r="W41" s="36">
        <f t="shared" si="1"/>
        <v>6</v>
      </c>
    </row>
    <row r="42" spans="1:23" ht="14">
      <c r="A42" s="37" t="s">
        <v>68</v>
      </c>
      <c r="B42" s="59" t="s">
        <v>48</v>
      </c>
      <c r="C42" s="59" t="s">
        <v>48</v>
      </c>
      <c r="D42" s="29" t="s">
        <v>48</v>
      </c>
      <c r="E42" s="29" t="s">
        <v>48</v>
      </c>
      <c r="F42" s="59"/>
      <c r="G42" s="29" t="s">
        <v>48</v>
      </c>
      <c r="H42" s="59"/>
      <c r="I42" s="59"/>
      <c r="J42" s="59"/>
      <c r="K42" s="59"/>
      <c r="L42" s="59"/>
      <c r="M42" s="59"/>
      <c r="N42" s="59"/>
      <c r="O42" s="59"/>
      <c r="P42" s="59"/>
      <c r="Q42" s="59"/>
      <c r="R42" s="29" t="s">
        <v>48</v>
      </c>
      <c r="S42" s="59"/>
      <c r="T42" s="59"/>
      <c r="U42" s="59"/>
      <c r="V42" s="59"/>
      <c r="W42" s="34">
        <f t="shared" si="1"/>
        <v>6</v>
      </c>
    </row>
    <row r="43" spans="1:23" ht="14">
      <c r="A43" s="30" t="s">
        <v>83</v>
      </c>
      <c r="B43" s="33" t="s">
        <v>48</v>
      </c>
      <c r="C43" s="33"/>
      <c r="D43" s="33"/>
      <c r="E43" s="33" t="s">
        <v>48</v>
      </c>
      <c r="F43" s="33"/>
      <c r="G43" s="33" t="s">
        <v>48</v>
      </c>
      <c r="H43" s="33" t="s">
        <v>48</v>
      </c>
      <c r="I43" s="33"/>
      <c r="J43" s="33" t="s">
        <v>48</v>
      </c>
      <c r="K43" s="33" t="s">
        <v>48</v>
      </c>
      <c r="L43" s="33"/>
      <c r="M43" s="33"/>
      <c r="N43" s="33"/>
      <c r="O43" s="33"/>
      <c r="P43" s="33"/>
      <c r="Q43" s="33"/>
      <c r="R43" s="33"/>
      <c r="S43" s="33"/>
      <c r="T43" s="33"/>
      <c r="U43" s="33"/>
      <c r="V43" s="33"/>
      <c r="W43" s="36">
        <f t="shared" si="1"/>
        <v>6</v>
      </c>
    </row>
    <row r="44" spans="1:23" ht="14">
      <c r="A44" s="37" t="s">
        <v>113</v>
      </c>
      <c r="B44" s="29" t="s">
        <v>48</v>
      </c>
      <c r="C44" s="59" t="s">
        <v>56</v>
      </c>
      <c r="D44" s="59"/>
      <c r="E44" s="29" t="s">
        <v>48</v>
      </c>
      <c r="F44" s="59"/>
      <c r="G44" s="59"/>
      <c r="H44" s="29" t="s">
        <v>48</v>
      </c>
      <c r="I44" s="29" t="s">
        <v>48</v>
      </c>
      <c r="J44" s="29" t="s">
        <v>48</v>
      </c>
      <c r="K44" s="29" t="s">
        <v>48</v>
      </c>
      <c r="L44" s="59"/>
      <c r="M44" s="59"/>
      <c r="N44" s="59"/>
      <c r="O44" s="59"/>
      <c r="P44" s="59"/>
      <c r="Q44" s="59"/>
      <c r="R44" s="59"/>
      <c r="S44" s="59"/>
      <c r="T44" s="59"/>
      <c r="U44" s="59"/>
      <c r="V44" s="59"/>
      <c r="W44" s="34">
        <f t="shared" si="1"/>
        <v>6</v>
      </c>
    </row>
    <row r="45" spans="1:23" ht="14">
      <c r="A45" s="30" t="s">
        <v>115</v>
      </c>
      <c r="B45" s="32" t="s">
        <v>48</v>
      </c>
      <c r="C45" s="33"/>
      <c r="D45" s="33" t="s">
        <v>48</v>
      </c>
      <c r="E45" s="33" t="s">
        <v>48</v>
      </c>
      <c r="F45" s="33"/>
      <c r="G45" s="33"/>
      <c r="H45" s="33" t="s">
        <v>48</v>
      </c>
      <c r="I45" s="33"/>
      <c r="J45" s="33"/>
      <c r="K45" s="33"/>
      <c r="L45" s="33" t="s">
        <v>48</v>
      </c>
      <c r="M45" s="33" t="s">
        <v>48</v>
      </c>
      <c r="N45" s="33"/>
      <c r="O45" s="33"/>
      <c r="P45" s="33"/>
      <c r="Q45" s="33"/>
      <c r="R45" s="33"/>
      <c r="S45" s="33"/>
      <c r="T45" s="33"/>
      <c r="U45" s="33"/>
      <c r="V45" s="33"/>
      <c r="W45" s="36">
        <f t="shared" si="1"/>
        <v>6</v>
      </c>
    </row>
    <row r="46" spans="1:23" ht="14">
      <c r="A46" s="37" t="s">
        <v>117</v>
      </c>
      <c r="B46" s="29" t="s">
        <v>48</v>
      </c>
      <c r="C46" s="29"/>
      <c r="D46" s="29"/>
      <c r="E46" s="29" t="s">
        <v>48</v>
      </c>
      <c r="F46" s="59"/>
      <c r="G46" s="59"/>
      <c r="H46" s="59"/>
      <c r="I46" s="59"/>
      <c r="J46" s="29" t="s">
        <v>48</v>
      </c>
      <c r="K46" s="59"/>
      <c r="L46" s="59"/>
      <c r="M46" s="59"/>
      <c r="N46" s="59"/>
      <c r="O46" s="59"/>
      <c r="P46" s="59"/>
      <c r="Q46" s="29" t="s">
        <v>48</v>
      </c>
      <c r="R46" s="59"/>
      <c r="S46" s="59"/>
      <c r="T46" s="59"/>
      <c r="U46" s="29" t="s">
        <v>48</v>
      </c>
      <c r="V46" s="29" t="s">
        <v>48</v>
      </c>
      <c r="W46" s="34">
        <f t="shared" si="1"/>
        <v>6</v>
      </c>
    </row>
    <row r="47" spans="1:23" ht="14">
      <c r="A47" s="30" t="str">
        <f>HYPERLINK("https://slack.com/","Slack")</f>
        <v>Slack</v>
      </c>
      <c r="B47" s="32" t="s">
        <v>48</v>
      </c>
      <c r="C47" s="33"/>
      <c r="D47" s="33" t="s">
        <v>48</v>
      </c>
      <c r="E47" s="33" t="s">
        <v>48</v>
      </c>
      <c r="F47" s="33"/>
      <c r="G47" s="33" t="s">
        <v>48</v>
      </c>
      <c r="H47" s="33" t="s">
        <v>48</v>
      </c>
      <c r="I47" s="33"/>
      <c r="J47" s="33"/>
      <c r="K47" s="33"/>
      <c r="L47" s="33"/>
      <c r="M47" s="33"/>
      <c r="N47" s="33"/>
      <c r="O47" s="33"/>
      <c r="P47" s="33"/>
      <c r="Q47" s="33"/>
      <c r="R47" s="33"/>
      <c r="S47" s="33"/>
      <c r="T47" s="33"/>
      <c r="U47" s="33"/>
      <c r="V47" s="33" t="s">
        <v>48</v>
      </c>
      <c r="W47" s="36">
        <f t="shared" si="1"/>
        <v>6</v>
      </c>
    </row>
    <row r="48" spans="1:23" ht="14">
      <c r="A48" s="37" t="s">
        <v>58</v>
      </c>
      <c r="B48" s="59" t="s">
        <v>48</v>
      </c>
      <c r="C48" s="59"/>
      <c r="D48" s="59"/>
      <c r="E48" s="29" t="s">
        <v>48</v>
      </c>
      <c r="F48" s="59"/>
      <c r="G48" s="29" t="s">
        <v>48</v>
      </c>
      <c r="H48" s="29" t="s">
        <v>48</v>
      </c>
      <c r="I48" s="59"/>
      <c r="J48" s="59"/>
      <c r="K48" s="59"/>
      <c r="L48" s="59"/>
      <c r="M48" s="59"/>
      <c r="N48" s="59"/>
      <c r="O48" s="59"/>
      <c r="P48" s="59"/>
      <c r="Q48" s="59"/>
      <c r="R48" s="29" t="s">
        <v>48</v>
      </c>
      <c r="S48" s="59"/>
      <c r="T48" s="59"/>
      <c r="U48" s="59"/>
      <c r="V48" s="59"/>
      <c r="W48" s="34">
        <f t="shared" si="1"/>
        <v>5</v>
      </c>
    </row>
    <row r="49" spans="1:23" ht="14">
      <c r="A49" s="30" t="str">
        <f>HYPERLINK("http://map-matters.com/","Map Matters")</f>
        <v>Map Matters</v>
      </c>
      <c r="B49" s="32" t="s">
        <v>48</v>
      </c>
      <c r="C49" s="33"/>
      <c r="D49" s="33"/>
      <c r="E49" s="33" t="s">
        <v>48</v>
      </c>
      <c r="F49" s="32"/>
      <c r="G49" s="33"/>
      <c r="H49" s="33"/>
      <c r="I49" s="33"/>
      <c r="J49" s="33"/>
      <c r="K49" s="33" t="s">
        <v>48</v>
      </c>
      <c r="L49" s="33"/>
      <c r="M49" s="33"/>
      <c r="N49" s="33"/>
      <c r="O49" s="33"/>
      <c r="P49" s="32" t="s">
        <v>48</v>
      </c>
      <c r="Q49" s="33"/>
      <c r="R49" s="33" t="s">
        <v>48</v>
      </c>
      <c r="S49" s="33"/>
      <c r="T49" s="33"/>
      <c r="U49" s="33"/>
      <c r="V49" s="33"/>
      <c r="W49" s="36">
        <f t="shared" si="1"/>
        <v>5</v>
      </c>
    </row>
    <row r="50" spans="1:23" ht="14">
      <c r="A50" s="27" t="str">
        <f>HYPERLINK("http://surveygizmo.com/","Survey Gizmo")</f>
        <v>Survey Gizmo</v>
      </c>
      <c r="B50" s="29" t="s">
        <v>48</v>
      </c>
      <c r="C50" s="59" t="s">
        <v>48</v>
      </c>
      <c r="D50" s="59"/>
      <c r="E50" s="29" t="s">
        <v>48</v>
      </c>
      <c r="F50" s="59"/>
      <c r="G50" s="59"/>
      <c r="H50" s="59"/>
      <c r="I50" s="29" t="s">
        <v>48</v>
      </c>
      <c r="J50" s="59"/>
      <c r="K50" s="29" t="s">
        <v>48</v>
      </c>
      <c r="L50" s="59"/>
      <c r="M50" s="59"/>
      <c r="N50" s="59"/>
      <c r="O50" s="59"/>
      <c r="P50" s="59"/>
      <c r="Q50" s="59"/>
      <c r="R50" s="59"/>
      <c r="S50" s="59"/>
      <c r="T50" s="59"/>
      <c r="U50" s="59"/>
      <c r="V50" s="59"/>
      <c r="W50" s="34">
        <f t="shared" si="1"/>
        <v>5</v>
      </c>
    </row>
    <row r="51" spans="1:23" ht="14">
      <c r="A51" s="30" t="str">
        <f>HYPERLINK("http://codigital.com/","Codigital")</f>
        <v>Codigital</v>
      </c>
      <c r="B51" s="32" t="s">
        <v>48</v>
      </c>
      <c r="C51" s="33" t="s">
        <v>56</v>
      </c>
      <c r="D51" s="33"/>
      <c r="E51" s="33" t="s">
        <v>48</v>
      </c>
      <c r="F51" s="33"/>
      <c r="G51" s="33" t="s">
        <v>48</v>
      </c>
      <c r="H51" s="33" t="s">
        <v>48</v>
      </c>
      <c r="I51" s="33"/>
      <c r="J51" s="33"/>
      <c r="K51" s="33"/>
      <c r="L51" s="33"/>
      <c r="M51" s="33"/>
      <c r="N51" s="33"/>
      <c r="O51" s="33"/>
      <c r="P51" s="33"/>
      <c r="Q51" s="33"/>
      <c r="R51" s="33"/>
      <c r="S51" s="33"/>
      <c r="T51" s="33"/>
      <c r="U51" s="33"/>
      <c r="V51" s="33"/>
      <c r="W51" s="36">
        <f t="shared" si="1"/>
        <v>4</v>
      </c>
    </row>
    <row r="52" spans="1:23" ht="14">
      <c r="A52" s="27" t="str">
        <f>HYPERLINK("http://fieldpapers.org/","Field Papers")</f>
        <v>Field Papers</v>
      </c>
      <c r="B52" s="59" t="s">
        <v>48</v>
      </c>
      <c r="C52" s="59" t="s">
        <v>48</v>
      </c>
      <c r="D52" s="59"/>
      <c r="E52" s="29" t="s">
        <v>48</v>
      </c>
      <c r="F52" s="59"/>
      <c r="G52" s="59"/>
      <c r="H52" s="59"/>
      <c r="I52" s="59"/>
      <c r="J52" s="59"/>
      <c r="K52" s="59"/>
      <c r="L52" s="59"/>
      <c r="M52" s="59"/>
      <c r="N52" s="59"/>
      <c r="O52" s="59"/>
      <c r="P52" s="59"/>
      <c r="Q52" s="59"/>
      <c r="R52" s="29" t="s">
        <v>48</v>
      </c>
      <c r="S52" s="59"/>
      <c r="T52" s="59"/>
      <c r="U52" s="59"/>
      <c r="V52" s="59"/>
      <c r="W52" s="34">
        <f t="shared" si="1"/>
        <v>4</v>
      </c>
    </row>
    <row r="53" spans="1:23" ht="14">
      <c r="A53" s="30" t="str">
        <f>HYPERLINK("https://photovoice.org/","Photo Voice")</f>
        <v>Photo Voice</v>
      </c>
      <c r="B53" s="32" t="s">
        <v>48</v>
      </c>
      <c r="C53" s="33"/>
      <c r="D53" s="33"/>
      <c r="E53" s="33" t="s">
        <v>48</v>
      </c>
      <c r="F53" s="33"/>
      <c r="G53" s="33"/>
      <c r="H53" s="33" t="s">
        <v>48</v>
      </c>
      <c r="I53" s="33"/>
      <c r="J53" s="33"/>
      <c r="K53" s="33"/>
      <c r="L53" s="33" t="s">
        <v>48</v>
      </c>
      <c r="M53" s="33"/>
      <c r="N53" s="33"/>
      <c r="O53" s="33"/>
      <c r="P53" s="33"/>
      <c r="Q53" s="33"/>
      <c r="R53" s="33"/>
      <c r="S53" s="33"/>
      <c r="T53" s="33"/>
      <c r="U53" s="33"/>
      <c r="V53" s="33"/>
      <c r="W53" s="36">
        <f t="shared" si="1"/>
        <v>4</v>
      </c>
    </row>
    <row r="54" spans="1:23" ht="14">
      <c r="A54" s="27" t="s">
        <v>125</v>
      </c>
      <c r="B54" s="29" t="s">
        <v>48</v>
      </c>
      <c r="C54" s="59" t="s">
        <v>56</v>
      </c>
      <c r="D54" s="59"/>
      <c r="E54" s="29" t="s">
        <v>48</v>
      </c>
      <c r="F54" s="59"/>
      <c r="G54" s="59"/>
      <c r="H54" s="59"/>
      <c r="I54" s="29" t="s">
        <v>48</v>
      </c>
      <c r="J54" s="59"/>
      <c r="K54" s="29" t="s">
        <v>48</v>
      </c>
      <c r="L54" s="59"/>
      <c r="M54" s="59"/>
      <c r="N54" s="59"/>
      <c r="O54" s="59"/>
      <c r="P54" s="59"/>
      <c r="Q54" s="59"/>
      <c r="R54" s="59"/>
      <c r="S54" s="59"/>
      <c r="T54" s="59"/>
      <c r="U54" s="59"/>
      <c r="V54" s="59"/>
      <c r="W54" s="34">
        <f t="shared" si="1"/>
        <v>4</v>
      </c>
    </row>
    <row r="55" spans="1:23" ht="14">
      <c r="A55" s="30" t="s">
        <v>48</v>
      </c>
      <c r="B55" s="32" t="s">
        <v>48</v>
      </c>
      <c r="C55" s="33"/>
      <c r="D55" s="33"/>
      <c r="E55" s="33" t="s">
        <v>48</v>
      </c>
      <c r="F55" s="33"/>
      <c r="G55" s="33"/>
      <c r="H55" s="33"/>
      <c r="I55" s="33"/>
      <c r="J55" s="33"/>
      <c r="K55" s="33"/>
      <c r="L55" s="33"/>
      <c r="M55" s="33"/>
      <c r="N55" s="33"/>
      <c r="O55" s="33"/>
      <c r="P55" s="33"/>
      <c r="Q55" s="33" t="s">
        <v>48</v>
      </c>
      <c r="R55" s="33"/>
      <c r="S55" s="33"/>
      <c r="T55" s="33"/>
      <c r="U55" s="33"/>
      <c r="V55" s="33" t="s">
        <v>48</v>
      </c>
      <c r="W55" s="36">
        <f t="shared" si="1"/>
        <v>4</v>
      </c>
    </row>
    <row r="56" spans="1:23" ht="14">
      <c r="A56" s="27" t="s">
        <v>108</v>
      </c>
      <c r="B56" s="59" t="s">
        <v>48</v>
      </c>
      <c r="C56" s="59"/>
      <c r="D56" s="29"/>
      <c r="E56" s="29" t="s">
        <v>48</v>
      </c>
      <c r="F56" s="59"/>
      <c r="G56" s="59"/>
      <c r="H56" s="59"/>
      <c r="I56" s="59"/>
      <c r="J56" s="29" t="s">
        <v>48</v>
      </c>
      <c r="K56" s="59"/>
      <c r="L56" s="59"/>
      <c r="M56" s="59"/>
      <c r="N56" s="59"/>
      <c r="O56" s="59"/>
      <c r="P56" s="59"/>
      <c r="Q56" s="59"/>
      <c r="R56" s="59"/>
      <c r="S56" s="59"/>
      <c r="T56" s="59"/>
      <c r="U56" s="59"/>
      <c r="V56" s="59"/>
      <c r="W56" s="34">
        <f t="shared" si="1"/>
        <v>3</v>
      </c>
    </row>
    <row r="57" spans="1:23" ht="14">
      <c r="A57" s="39" t="s">
        <v>53</v>
      </c>
      <c r="B57" s="31" t="s">
        <v>48</v>
      </c>
      <c r="C57" s="33"/>
      <c r="D57" s="33"/>
      <c r="E57" s="32" t="s">
        <v>48</v>
      </c>
      <c r="F57" s="33"/>
      <c r="G57" s="33"/>
      <c r="H57" s="33"/>
      <c r="I57" s="33"/>
      <c r="J57" s="33"/>
      <c r="K57" s="33"/>
      <c r="L57" s="33"/>
      <c r="M57" s="33"/>
      <c r="N57" s="33"/>
      <c r="O57" s="33"/>
      <c r="P57" s="33"/>
      <c r="Q57" s="33"/>
      <c r="R57" s="33"/>
      <c r="S57" s="33"/>
      <c r="T57" s="33"/>
      <c r="U57" s="33"/>
      <c r="V57" s="33"/>
      <c r="W57" s="36">
        <f t="shared" si="1"/>
        <v>2</v>
      </c>
    </row>
  </sheetData>
  <mergeCells count="2">
    <mergeCell ref="C1:Q1"/>
    <mergeCell ref="S1:X1"/>
  </mergeCells>
  <hyperlinks>
    <hyperlink ref="A6" r:id="rId1" xr:uid="{00000000-0004-0000-0400-000000000000}"/>
    <hyperlink ref="A7" r:id="rId2" xr:uid="{00000000-0004-0000-0400-000001000000}"/>
    <hyperlink ref="A9" r:id="rId3" xr:uid="{00000000-0004-0000-0400-000002000000}"/>
    <hyperlink ref="A10" r:id="rId4" xr:uid="{00000000-0004-0000-0400-000003000000}"/>
    <hyperlink ref="A11" r:id="rId5" xr:uid="{00000000-0004-0000-0400-000004000000}"/>
    <hyperlink ref="A12" r:id="rId6" xr:uid="{00000000-0004-0000-0400-000005000000}"/>
    <hyperlink ref="A13" r:id="rId7" xr:uid="{00000000-0004-0000-0400-000006000000}"/>
    <hyperlink ref="A14" r:id="rId8" xr:uid="{00000000-0004-0000-0400-000007000000}"/>
    <hyperlink ref="A17" r:id="rId9" xr:uid="{00000000-0004-0000-0400-000008000000}"/>
    <hyperlink ref="A22" r:id="rId10" xr:uid="{00000000-0004-0000-0400-000009000000}"/>
    <hyperlink ref="A24" r:id="rId11" xr:uid="{00000000-0004-0000-0400-00000A000000}"/>
    <hyperlink ref="A25" r:id="rId12" xr:uid="{00000000-0004-0000-0400-00000B000000}"/>
    <hyperlink ref="A26" r:id="rId13" xr:uid="{00000000-0004-0000-0400-00000C000000}"/>
    <hyperlink ref="A27" r:id="rId14" xr:uid="{00000000-0004-0000-0400-00000D000000}"/>
    <hyperlink ref="A28" r:id="rId15" xr:uid="{00000000-0004-0000-0400-00000E000000}"/>
    <hyperlink ref="A29" r:id="rId16" xr:uid="{00000000-0004-0000-0400-00000F000000}"/>
    <hyperlink ref="A33" r:id="rId17" xr:uid="{00000000-0004-0000-0400-000010000000}"/>
    <hyperlink ref="A34" r:id="rId18" xr:uid="{00000000-0004-0000-0400-000011000000}"/>
    <hyperlink ref="A36" r:id="rId19" xr:uid="{00000000-0004-0000-0400-000012000000}"/>
    <hyperlink ref="A37" r:id="rId20" xr:uid="{00000000-0004-0000-0400-000013000000}"/>
    <hyperlink ref="A39" r:id="rId21" location="lang=en&amp;lat=44.983742&amp;lon=-93.244915&amp;z=14&amp;m=w" xr:uid="{00000000-0004-0000-0400-000014000000}"/>
    <hyperlink ref="A41" r:id="rId22" xr:uid="{00000000-0004-0000-0400-000015000000}"/>
    <hyperlink ref="A42" r:id="rId23" xr:uid="{00000000-0004-0000-0400-000016000000}"/>
    <hyperlink ref="A43" r:id="rId24" xr:uid="{00000000-0004-0000-0400-000017000000}"/>
    <hyperlink ref="A44" r:id="rId25" xr:uid="{00000000-0004-0000-0400-000018000000}"/>
    <hyperlink ref="A45" r:id="rId26" xr:uid="{00000000-0004-0000-0400-000019000000}"/>
    <hyperlink ref="A46" r:id="rId27" xr:uid="{00000000-0004-0000-0400-00001A000000}"/>
    <hyperlink ref="A48" r:id="rId28" xr:uid="{00000000-0004-0000-0400-00001B000000}"/>
    <hyperlink ref="A54" r:id="rId29" xr:uid="{00000000-0004-0000-0400-00001C000000}"/>
    <hyperlink ref="A56" r:id="rId30" xr:uid="{00000000-0004-0000-0400-00001D000000}"/>
    <hyperlink ref="A57" r:id="rId31" xr:uid="{00000000-0004-0000-0400-00001E000000}"/>
  </hyperlinks>
  <pageMargins left="0.7" right="0.7" top="0.75" bottom="0.75" header="0.3" footer="0.3"/>
  <pageSetup orientation="portrait" horizontalDpi="1200" verticalDpi="1200" r:id="rId32"/>
  <tableParts count="1">
    <tablePart r:id="rId3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sheetPr>
  <dimension ref="A1:W15"/>
  <sheetViews>
    <sheetView zoomScale="40" zoomScaleNormal="40" workbookViewId="0">
      <selection activeCell="H32" sqref="H32"/>
    </sheetView>
  </sheetViews>
  <sheetFormatPr baseColWidth="10" defaultColWidth="14.5" defaultRowHeight="15.75" customHeight="1"/>
  <cols>
    <col min="1" max="1" width="19.1640625" customWidth="1"/>
    <col min="3" max="3" width="49.1640625" customWidth="1"/>
    <col min="4" max="4" width="25.83203125" customWidth="1"/>
    <col min="6" max="6" width="43.6640625" customWidth="1"/>
    <col min="7" max="7" width="28.83203125" customWidth="1"/>
    <col min="8" max="8" width="22.5" customWidth="1"/>
    <col min="9" max="9" width="31.6640625" customWidth="1"/>
    <col min="10" max="10" width="22.1640625" customWidth="1"/>
    <col min="11" max="11" width="32.83203125" customWidth="1"/>
    <col min="13" max="13" width="35.83203125" customWidth="1"/>
    <col min="14" max="14" width="27" customWidth="1"/>
    <col min="15" max="15" width="22.83203125" customWidth="1"/>
    <col min="17" max="17" width="22.5" customWidth="1"/>
    <col min="19" max="19" width="37.33203125" customWidth="1"/>
    <col min="20" max="20" width="37.83203125" customWidth="1"/>
    <col min="21" max="21" width="24.5" customWidth="1"/>
    <col min="22" max="22" width="25.33203125" customWidth="1"/>
    <col min="23" max="23" width="32.1640625" customWidth="1"/>
  </cols>
  <sheetData>
    <row r="1" spans="1:23" ht="15.75" customHeight="1">
      <c r="A1" s="98" t="s">
        <v>265</v>
      </c>
      <c r="B1" s="99" t="s">
        <v>332</v>
      </c>
      <c r="C1" s="100" t="s">
        <v>1</v>
      </c>
      <c r="D1" s="99"/>
      <c r="E1" s="99"/>
      <c r="F1" s="99"/>
      <c r="G1" s="99"/>
      <c r="H1" s="99"/>
      <c r="I1" s="99"/>
      <c r="J1" s="99"/>
      <c r="K1" s="99"/>
      <c r="L1" s="99"/>
      <c r="M1" s="99"/>
      <c r="N1" s="99"/>
      <c r="O1" s="99"/>
      <c r="P1" s="99"/>
      <c r="Q1" s="99"/>
      <c r="R1" s="99"/>
      <c r="S1" s="100" t="s">
        <v>2</v>
      </c>
      <c r="T1" s="99"/>
      <c r="U1" s="99"/>
      <c r="V1" s="99"/>
      <c r="W1" s="104" t="s">
        <v>3</v>
      </c>
    </row>
    <row r="2" spans="1:23" ht="42">
      <c r="A2" s="101" t="s">
        <v>292</v>
      </c>
      <c r="B2" s="102" t="s">
        <v>5</v>
      </c>
      <c r="C2" s="102" t="s">
        <v>6</v>
      </c>
      <c r="D2" s="102" t="s">
        <v>7</v>
      </c>
      <c r="E2" s="102" t="s">
        <v>8</v>
      </c>
      <c r="F2" s="102" t="s">
        <v>9</v>
      </c>
      <c r="G2" s="102" t="s">
        <v>10</v>
      </c>
      <c r="H2" s="102" t="s">
        <v>11</v>
      </c>
      <c r="I2" s="102" t="s">
        <v>12</v>
      </c>
      <c r="J2" s="102" t="s">
        <v>13</v>
      </c>
      <c r="K2" s="102" t="s">
        <v>14</v>
      </c>
      <c r="L2" s="102" t="s">
        <v>15</v>
      </c>
      <c r="M2" s="102" t="s">
        <v>16</v>
      </c>
      <c r="N2" s="102" t="s">
        <v>17</v>
      </c>
      <c r="O2" s="102" t="s">
        <v>18</v>
      </c>
      <c r="P2" s="102" t="s">
        <v>19</v>
      </c>
      <c r="Q2" s="102" t="s">
        <v>20</v>
      </c>
      <c r="R2" s="102" t="s">
        <v>21</v>
      </c>
      <c r="S2" s="102" t="s">
        <v>22</v>
      </c>
      <c r="T2" s="102" t="s">
        <v>23</v>
      </c>
      <c r="U2" s="102" t="s">
        <v>24</v>
      </c>
      <c r="V2" s="102" t="s">
        <v>25</v>
      </c>
      <c r="W2" s="102" t="s">
        <v>26</v>
      </c>
    </row>
    <row r="3" spans="1:23" ht="126">
      <c r="A3" s="79" t="s">
        <v>266</v>
      </c>
      <c r="B3" s="79" t="s">
        <v>27</v>
      </c>
      <c r="C3" s="79" t="s">
        <v>260</v>
      </c>
      <c r="D3" s="79" t="s">
        <v>28</v>
      </c>
      <c r="E3" s="79" t="s">
        <v>29</v>
      </c>
      <c r="F3" s="79" t="s">
        <v>30</v>
      </c>
      <c r="G3" s="79" t="s">
        <v>31</v>
      </c>
      <c r="H3" s="79" t="s">
        <v>32</v>
      </c>
      <c r="I3" s="79" t="s">
        <v>33</v>
      </c>
      <c r="J3" s="79" t="s">
        <v>34</v>
      </c>
      <c r="K3" s="79" t="s">
        <v>35</v>
      </c>
      <c r="L3" s="79" t="s">
        <v>36</v>
      </c>
      <c r="M3" s="79" t="s">
        <v>37</v>
      </c>
      <c r="N3" s="80" t="s">
        <v>38</v>
      </c>
      <c r="O3" s="79" t="s">
        <v>39</v>
      </c>
      <c r="P3" s="79" t="s">
        <v>40</v>
      </c>
      <c r="Q3" s="79" t="s">
        <v>41</v>
      </c>
      <c r="R3" s="79" t="s">
        <v>42</v>
      </c>
      <c r="S3" s="79" t="s">
        <v>43</v>
      </c>
      <c r="T3" s="79" t="s">
        <v>44</v>
      </c>
      <c r="U3" s="79" t="s">
        <v>45</v>
      </c>
      <c r="V3" s="79" t="s">
        <v>46</v>
      </c>
      <c r="W3" s="84"/>
    </row>
    <row r="4" spans="1:23" ht="14">
      <c r="A4" s="86" t="s">
        <v>76</v>
      </c>
      <c r="B4" s="83" t="s">
        <v>48</v>
      </c>
      <c r="C4" s="83" t="s">
        <v>48</v>
      </c>
      <c r="D4" s="83" t="s">
        <v>48</v>
      </c>
      <c r="E4" s="83" t="s">
        <v>48</v>
      </c>
      <c r="F4" s="93" t="s">
        <v>78</v>
      </c>
      <c r="G4" s="83" t="s">
        <v>48</v>
      </c>
      <c r="H4" s="83" t="s">
        <v>48</v>
      </c>
      <c r="I4" s="83" t="s">
        <v>48</v>
      </c>
      <c r="J4" s="83"/>
      <c r="K4" s="83" t="s">
        <v>48</v>
      </c>
      <c r="L4" s="83" t="s">
        <v>48</v>
      </c>
      <c r="M4" s="83"/>
      <c r="N4" s="83" t="s">
        <v>48</v>
      </c>
      <c r="O4" s="83"/>
      <c r="P4" s="83"/>
      <c r="Q4" s="83"/>
      <c r="R4" s="83"/>
      <c r="S4" s="83"/>
      <c r="T4" s="83"/>
      <c r="U4" s="83"/>
      <c r="V4" s="83" t="s">
        <v>48</v>
      </c>
      <c r="W4" s="89">
        <f t="shared" ref="W4:W15" si="0">COUNTIF(B4:V4,"x")</f>
        <v>11</v>
      </c>
    </row>
    <row r="5" spans="1:23" ht="14">
      <c r="A5" s="87" t="str">
        <f>HYPERLINK("https://www.mindmixer.com/","MindMixer")</f>
        <v>MindMixer</v>
      </c>
      <c r="B5" s="94" t="s">
        <v>48</v>
      </c>
      <c r="C5" s="84"/>
      <c r="D5" s="94" t="s">
        <v>48</v>
      </c>
      <c r="E5" s="94" t="s">
        <v>48</v>
      </c>
      <c r="F5" s="95" t="s">
        <v>71</v>
      </c>
      <c r="G5" s="94" t="s">
        <v>48</v>
      </c>
      <c r="H5" s="94" t="s">
        <v>48</v>
      </c>
      <c r="I5" s="94" t="s">
        <v>48</v>
      </c>
      <c r="J5" s="94" t="s">
        <v>48</v>
      </c>
      <c r="K5" s="94" t="s">
        <v>48</v>
      </c>
      <c r="L5" s="94" t="s">
        <v>48</v>
      </c>
      <c r="M5" s="84"/>
      <c r="N5" s="84"/>
      <c r="O5" s="84"/>
      <c r="P5" s="84"/>
      <c r="Q5" s="84"/>
      <c r="R5" s="94" t="s">
        <v>48</v>
      </c>
      <c r="S5" s="84"/>
      <c r="T5" s="84"/>
      <c r="U5" s="84"/>
      <c r="V5" s="94" t="s">
        <v>48</v>
      </c>
      <c r="W5" s="90">
        <f t="shared" si="0"/>
        <v>11</v>
      </c>
    </row>
    <row r="6" spans="1:23" ht="14">
      <c r="A6" s="86" t="s">
        <v>89</v>
      </c>
      <c r="B6" s="83" t="s">
        <v>48</v>
      </c>
      <c r="C6" s="83" t="s">
        <v>48</v>
      </c>
      <c r="D6" s="83" t="s">
        <v>48</v>
      </c>
      <c r="E6" s="83" t="s">
        <v>48</v>
      </c>
      <c r="F6" s="93" t="s">
        <v>71</v>
      </c>
      <c r="G6" s="83" t="s">
        <v>48</v>
      </c>
      <c r="H6" s="83" t="s">
        <v>48</v>
      </c>
      <c r="I6" s="83" t="s">
        <v>48</v>
      </c>
      <c r="J6" s="83"/>
      <c r="K6" s="83"/>
      <c r="L6" s="83" t="s">
        <v>48</v>
      </c>
      <c r="M6" s="83"/>
      <c r="N6" s="83" t="s">
        <v>48</v>
      </c>
      <c r="O6" s="83"/>
      <c r="P6" s="83"/>
      <c r="Q6" s="83"/>
      <c r="R6" s="83"/>
      <c r="S6" s="83"/>
      <c r="T6" s="83"/>
      <c r="U6" s="83"/>
      <c r="V6" s="83" t="s">
        <v>48</v>
      </c>
      <c r="W6" s="89">
        <f t="shared" si="0"/>
        <v>10</v>
      </c>
    </row>
    <row r="7" spans="1:23" ht="14">
      <c r="A7" s="87" t="s">
        <v>131</v>
      </c>
      <c r="B7" s="94" t="s">
        <v>48</v>
      </c>
      <c r="C7" s="84" t="s">
        <v>48</v>
      </c>
      <c r="D7" s="84" t="s">
        <v>48</v>
      </c>
      <c r="E7" s="84" t="s">
        <v>48</v>
      </c>
      <c r="F7" s="95" t="s">
        <v>133</v>
      </c>
      <c r="G7" s="84" t="s">
        <v>48</v>
      </c>
      <c r="H7" s="84" t="s">
        <v>48</v>
      </c>
      <c r="I7" s="84" t="s">
        <v>48</v>
      </c>
      <c r="J7" s="84"/>
      <c r="K7" s="84"/>
      <c r="L7" s="84" t="s">
        <v>48</v>
      </c>
      <c r="M7" s="84"/>
      <c r="N7" s="84" t="s">
        <v>48</v>
      </c>
      <c r="O7" s="84"/>
      <c r="P7" s="84"/>
      <c r="Q7" s="84"/>
      <c r="R7" s="84"/>
      <c r="S7" s="84"/>
      <c r="T7" s="84"/>
      <c r="U7" s="84"/>
      <c r="V7" s="84" t="s">
        <v>48</v>
      </c>
      <c r="W7" s="90">
        <f t="shared" si="0"/>
        <v>10</v>
      </c>
    </row>
    <row r="8" spans="1:23" ht="14">
      <c r="A8" s="86" t="str">
        <f>HYPERLINK("http://ideascale.com/","IdeaScale")</f>
        <v>IdeaScale</v>
      </c>
      <c r="B8" s="83" t="s">
        <v>48</v>
      </c>
      <c r="C8" s="83"/>
      <c r="D8" s="96" t="s">
        <v>48</v>
      </c>
      <c r="E8" s="96" t="s">
        <v>48</v>
      </c>
      <c r="F8" s="93" t="s">
        <v>88</v>
      </c>
      <c r="G8" s="96" t="s">
        <v>48</v>
      </c>
      <c r="H8" s="96" t="s">
        <v>48</v>
      </c>
      <c r="I8" s="83"/>
      <c r="J8" s="96" t="s">
        <v>48</v>
      </c>
      <c r="K8" s="96" t="s">
        <v>48</v>
      </c>
      <c r="L8" s="96" t="s">
        <v>48</v>
      </c>
      <c r="M8" s="83"/>
      <c r="N8" s="83"/>
      <c r="O8" s="83"/>
      <c r="P8" s="83"/>
      <c r="Q8" s="83"/>
      <c r="R8" s="96" t="s">
        <v>48</v>
      </c>
      <c r="S8" s="83"/>
      <c r="T8" s="83"/>
      <c r="U8" s="83"/>
      <c r="V8" s="83"/>
      <c r="W8" s="89">
        <f t="shared" si="0"/>
        <v>9</v>
      </c>
    </row>
    <row r="9" spans="1:23" ht="14">
      <c r="A9" s="87" t="str">
        <f>HYPERLINK("http://maptionnaire.com/","Maptionnaire")</f>
        <v>Maptionnaire</v>
      </c>
      <c r="B9" s="94" t="s">
        <v>48</v>
      </c>
      <c r="C9" s="84"/>
      <c r="D9" s="84"/>
      <c r="E9" s="94" t="s">
        <v>48</v>
      </c>
      <c r="F9" s="95" t="s">
        <v>52</v>
      </c>
      <c r="G9" s="94" t="s">
        <v>48</v>
      </c>
      <c r="H9" s="94" t="s">
        <v>48</v>
      </c>
      <c r="I9" s="84"/>
      <c r="J9" s="84"/>
      <c r="K9" s="94" t="s">
        <v>48</v>
      </c>
      <c r="L9" s="94" t="s">
        <v>48</v>
      </c>
      <c r="M9" s="84"/>
      <c r="N9" s="84"/>
      <c r="O9" s="84"/>
      <c r="P9" s="84"/>
      <c r="Q9" s="84"/>
      <c r="R9" s="94" t="s">
        <v>48</v>
      </c>
      <c r="S9" s="94" t="s">
        <v>48</v>
      </c>
      <c r="T9" s="84"/>
      <c r="U9" s="84"/>
      <c r="V9" s="94" t="s">
        <v>48</v>
      </c>
      <c r="W9" s="90">
        <f t="shared" si="0"/>
        <v>9</v>
      </c>
    </row>
    <row r="10" spans="1:23" ht="14">
      <c r="A10" s="86" t="s">
        <v>140</v>
      </c>
      <c r="B10" s="96" t="s">
        <v>48</v>
      </c>
      <c r="C10" s="83" t="s">
        <v>48</v>
      </c>
      <c r="D10" s="96" t="s">
        <v>48</v>
      </c>
      <c r="E10" s="96" t="s">
        <v>48</v>
      </c>
      <c r="F10" s="93" t="s">
        <v>133</v>
      </c>
      <c r="G10" s="96" t="s">
        <v>48</v>
      </c>
      <c r="H10" s="96" t="s">
        <v>48</v>
      </c>
      <c r="I10" s="96" t="s">
        <v>48</v>
      </c>
      <c r="J10" s="83"/>
      <c r="K10" s="83"/>
      <c r="L10" s="83"/>
      <c r="M10" s="83"/>
      <c r="N10" s="96" t="s">
        <v>48</v>
      </c>
      <c r="O10" s="83"/>
      <c r="P10" s="83"/>
      <c r="Q10" s="83"/>
      <c r="R10" s="83"/>
      <c r="S10" s="83"/>
      <c r="T10" s="83"/>
      <c r="U10" s="83"/>
      <c r="V10" s="96" t="s">
        <v>48</v>
      </c>
      <c r="W10" s="89">
        <f t="shared" si="0"/>
        <v>9</v>
      </c>
    </row>
    <row r="11" spans="1:23" ht="14">
      <c r="A11" s="87" t="str">
        <f>HYPERLINK("https://www.citizenlab.co/platform","Citizen Lab")</f>
        <v>Citizen Lab</v>
      </c>
      <c r="B11" s="95" t="s">
        <v>48</v>
      </c>
      <c r="C11" s="84"/>
      <c r="D11" s="84"/>
      <c r="E11" s="84" t="s">
        <v>48</v>
      </c>
      <c r="F11" s="94" t="s">
        <v>52</v>
      </c>
      <c r="G11" s="84" t="s">
        <v>48</v>
      </c>
      <c r="H11" s="84" t="s">
        <v>48</v>
      </c>
      <c r="I11" s="84" t="s">
        <v>48</v>
      </c>
      <c r="J11" s="84" t="s">
        <v>48</v>
      </c>
      <c r="K11" s="84" t="s">
        <v>48</v>
      </c>
      <c r="L11" s="84"/>
      <c r="M11" s="84"/>
      <c r="N11" s="84"/>
      <c r="O11" s="84"/>
      <c r="P11" s="84"/>
      <c r="Q11" s="84"/>
      <c r="R11" s="84"/>
      <c r="S11" s="84"/>
      <c r="T11" s="84"/>
      <c r="U11" s="84" t="s">
        <v>48</v>
      </c>
      <c r="V11" s="84"/>
      <c r="W11" s="90">
        <f t="shared" si="0"/>
        <v>8</v>
      </c>
    </row>
    <row r="12" spans="1:23" ht="14">
      <c r="A12" s="86" t="str">
        <f>HYPERLINK("https://engagementhub.com.au/","Engagement Hub")</f>
        <v>Engagement Hub</v>
      </c>
      <c r="B12" s="83" t="s">
        <v>48</v>
      </c>
      <c r="C12" s="83"/>
      <c r="D12" s="83"/>
      <c r="E12" s="96" t="s">
        <v>48</v>
      </c>
      <c r="F12" s="93" t="s">
        <v>71</v>
      </c>
      <c r="G12" s="96" t="s">
        <v>48</v>
      </c>
      <c r="H12" s="96" t="s">
        <v>48</v>
      </c>
      <c r="I12" s="83"/>
      <c r="J12" s="96" t="s">
        <v>48</v>
      </c>
      <c r="K12" s="96" t="s">
        <v>48</v>
      </c>
      <c r="L12" s="96" t="s">
        <v>48</v>
      </c>
      <c r="M12" s="83"/>
      <c r="N12" s="83"/>
      <c r="O12" s="83"/>
      <c r="P12" s="83"/>
      <c r="Q12" s="83"/>
      <c r="R12" s="96" t="s">
        <v>48</v>
      </c>
      <c r="S12" s="83"/>
      <c r="T12" s="83"/>
      <c r="U12" s="83"/>
      <c r="V12" s="83"/>
      <c r="W12" s="89">
        <f t="shared" si="0"/>
        <v>8</v>
      </c>
    </row>
    <row r="13" spans="1:23" ht="14">
      <c r="A13" s="87" t="s">
        <v>97</v>
      </c>
      <c r="B13" s="94" t="s">
        <v>48</v>
      </c>
      <c r="C13" s="94" t="s">
        <v>56</v>
      </c>
      <c r="D13" s="84"/>
      <c r="E13" s="84" t="s">
        <v>48</v>
      </c>
      <c r="F13" s="95" t="s">
        <v>52</v>
      </c>
      <c r="G13" s="84"/>
      <c r="H13" s="84" t="s">
        <v>48</v>
      </c>
      <c r="I13" s="84" t="s">
        <v>48</v>
      </c>
      <c r="J13" s="84"/>
      <c r="K13" s="84" t="s">
        <v>48</v>
      </c>
      <c r="L13" s="84" t="s">
        <v>48</v>
      </c>
      <c r="M13" s="84" t="s">
        <v>48</v>
      </c>
      <c r="N13" s="84"/>
      <c r="O13" s="84"/>
      <c r="P13" s="84"/>
      <c r="Q13" s="84" t="s">
        <v>48</v>
      </c>
      <c r="R13" s="84"/>
      <c r="S13" s="84"/>
      <c r="T13" s="84"/>
      <c r="U13" s="84"/>
      <c r="V13" s="84"/>
      <c r="W13" s="90">
        <f t="shared" si="0"/>
        <v>8</v>
      </c>
    </row>
    <row r="14" spans="1:23" ht="14">
      <c r="A14" s="86" t="s">
        <v>120</v>
      </c>
      <c r="B14" s="96" t="s">
        <v>48</v>
      </c>
      <c r="C14" s="83"/>
      <c r="D14" s="83"/>
      <c r="E14" s="83" t="s">
        <v>48</v>
      </c>
      <c r="F14" s="93" t="s">
        <v>71</v>
      </c>
      <c r="G14" s="83" t="s">
        <v>48</v>
      </c>
      <c r="H14" s="83" t="s">
        <v>48</v>
      </c>
      <c r="I14" s="83"/>
      <c r="J14" s="83"/>
      <c r="K14" s="83" t="s">
        <v>48</v>
      </c>
      <c r="L14" s="83" t="s">
        <v>48</v>
      </c>
      <c r="M14" s="83"/>
      <c r="N14" s="83"/>
      <c r="O14" s="83"/>
      <c r="P14" s="83"/>
      <c r="Q14" s="83" t="s">
        <v>48</v>
      </c>
      <c r="R14" s="83" t="s">
        <v>48</v>
      </c>
      <c r="S14" s="83"/>
      <c r="T14" s="83"/>
      <c r="U14" s="83"/>
      <c r="V14" s="83"/>
      <c r="W14" s="89">
        <f t="shared" si="0"/>
        <v>8</v>
      </c>
    </row>
    <row r="15" spans="1:23" ht="14">
      <c r="A15" s="87" t="str">
        <f>HYPERLINK("http://textizen.com/","Textizen")</f>
        <v>Textizen</v>
      </c>
      <c r="B15" s="94" t="s">
        <v>48</v>
      </c>
      <c r="C15" s="84"/>
      <c r="D15" s="94"/>
      <c r="E15" s="94" t="s">
        <v>48</v>
      </c>
      <c r="F15" s="95" t="s">
        <v>128</v>
      </c>
      <c r="G15" s="84"/>
      <c r="H15" s="84"/>
      <c r="I15" s="94" t="s">
        <v>48</v>
      </c>
      <c r="J15" s="94" t="s">
        <v>48</v>
      </c>
      <c r="K15" s="94" t="s">
        <v>48</v>
      </c>
      <c r="L15" s="84"/>
      <c r="M15" s="84"/>
      <c r="N15" s="84"/>
      <c r="O15" s="84"/>
      <c r="P15" s="84"/>
      <c r="Q15" s="94" t="s">
        <v>48</v>
      </c>
      <c r="R15" s="84"/>
      <c r="S15" s="84"/>
      <c r="T15" s="84"/>
      <c r="U15" s="84"/>
      <c r="V15" s="94" t="s">
        <v>48</v>
      </c>
      <c r="W15" s="90">
        <f t="shared" si="0"/>
        <v>7</v>
      </c>
    </row>
  </sheetData>
  <hyperlinks>
    <hyperlink ref="A4" r:id="rId1" xr:uid="{00000000-0004-0000-0500-000000000000}"/>
    <hyperlink ref="A6" r:id="rId2" xr:uid="{00000000-0004-0000-0500-000001000000}"/>
    <hyperlink ref="A7" r:id="rId3" xr:uid="{00000000-0004-0000-0500-000002000000}"/>
    <hyperlink ref="A10" r:id="rId4" xr:uid="{00000000-0004-0000-0500-000003000000}"/>
    <hyperlink ref="A13" r:id="rId5" xr:uid="{00000000-0004-0000-0500-000004000000}"/>
    <hyperlink ref="A14" r:id="rId6" xr:uid="{00000000-0004-0000-0500-000005000000}"/>
  </hyperlinks>
  <pageMargins left="0.7" right="0.7" top="0.75" bottom="0.75" header="0.3" footer="0.3"/>
  <tableParts count="1">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sheetPr>
  <dimension ref="A1:W37"/>
  <sheetViews>
    <sheetView zoomScale="80" zoomScaleNormal="80" workbookViewId="0">
      <selection activeCell="AA41" sqref="AA40:AA41"/>
    </sheetView>
  </sheetViews>
  <sheetFormatPr baseColWidth="10" defaultColWidth="14.5" defaultRowHeight="15.75" customHeight="1"/>
  <cols>
    <col min="1" max="1" width="23.1640625" customWidth="1"/>
    <col min="3" max="3" width="21.83203125" customWidth="1"/>
    <col min="4" max="4" width="29.6640625" customWidth="1"/>
    <col min="5" max="5" width="25.33203125" customWidth="1"/>
    <col min="6" max="6" width="37" customWidth="1"/>
    <col min="7" max="7" width="32.5" customWidth="1"/>
    <col min="8" max="8" width="24.1640625" customWidth="1"/>
    <col min="9" max="9" width="21.83203125" customWidth="1"/>
    <col min="10" max="10" width="24.83203125" customWidth="1"/>
    <col min="11" max="11" width="35.1640625" customWidth="1"/>
    <col min="13" max="13" width="40.33203125" customWidth="1"/>
    <col min="14" max="14" width="30.33203125" customWidth="1"/>
    <col min="15" max="15" width="24.83203125" customWidth="1"/>
    <col min="17" max="17" width="25.5" customWidth="1"/>
    <col min="19" max="19" width="37.33203125" customWidth="1"/>
    <col min="20" max="20" width="42.1640625" customWidth="1"/>
    <col min="21" max="21" width="27.5" customWidth="1"/>
    <col min="22" max="22" width="28.5" customWidth="1"/>
    <col min="23" max="23" width="14.6640625" customWidth="1"/>
  </cols>
  <sheetData>
    <row r="1" spans="1:23" ht="15.75" customHeight="1">
      <c r="A1" s="108" t="s">
        <v>267</v>
      </c>
      <c r="B1" s="109"/>
      <c r="C1" s="110" t="s">
        <v>1</v>
      </c>
      <c r="D1" s="109"/>
      <c r="E1" s="109"/>
      <c r="F1" s="109"/>
      <c r="G1" s="109"/>
      <c r="H1" s="109"/>
      <c r="I1" s="109"/>
      <c r="J1" s="109"/>
      <c r="K1" s="109"/>
      <c r="L1" s="109"/>
      <c r="M1" s="109"/>
      <c r="N1" s="109"/>
      <c r="O1" s="109"/>
      <c r="P1" s="109"/>
      <c r="Q1" s="109"/>
      <c r="R1" s="111" t="s">
        <v>317</v>
      </c>
      <c r="S1" s="110" t="s">
        <v>2</v>
      </c>
      <c r="T1" s="109"/>
      <c r="U1" s="109"/>
      <c r="V1" s="109"/>
      <c r="W1" s="112" t="s">
        <v>3</v>
      </c>
    </row>
    <row r="2" spans="1:23" ht="42">
      <c r="A2" s="101" t="s">
        <v>334</v>
      </c>
      <c r="B2" s="97" t="s">
        <v>5</v>
      </c>
      <c r="C2" s="97" t="s">
        <v>6</v>
      </c>
      <c r="D2" s="97" t="s">
        <v>7</v>
      </c>
      <c r="E2" s="97" t="s">
        <v>8</v>
      </c>
      <c r="F2" s="97" t="s">
        <v>9</v>
      </c>
      <c r="G2" s="97" t="s">
        <v>10</v>
      </c>
      <c r="H2" s="97" t="s">
        <v>11</v>
      </c>
      <c r="I2" s="97" t="s">
        <v>12</v>
      </c>
      <c r="J2" s="97" t="s">
        <v>13</v>
      </c>
      <c r="K2" s="97" t="s">
        <v>14</v>
      </c>
      <c r="L2" s="97" t="s">
        <v>15</v>
      </c>
      <c r="M2" s="97" t="s">
        <v>16</v>
      </c>
      <c r="N2" s="97" t="s">
        <v>17</v>
      </c>
      <c r="O2" s="97" t="s">
        <v>18</v>
      </c>
      <c r="P2" s="97" t="s">
        <v>19</v>
      </c>
      <c r="Q2" s="97" t="s">
        <v>20</v>
      </c>
      <c r="R2" s="97" t="s">
        <v>21</v>
      </c>
      <c r="S2" s="97" t="s">
        <v>22</v>
      </c>
      <c r="T2" s="97" t="s">
        <v>23</v>
      </c>
      <c r="U2" s="97" t="s">
        <v>24</v>
      </c>
      <c r="V2" s="97" t="s">
        <v>25</v>
      </c>
      <c r="W2" s="97" t="s">
        <v>26</v>
      </c>
    </row>
    <row r="3" spans="1:23" ht="168" customHeight="1">
      <c r="A3" s="79" t="s">
        <v>264</v>
      </c>
      <c r="B3" s="79" t="s">
        <v>27</v>
      </c>
      <c r="C3" s="79" t="s">
        <v>260</v>
      </c>
      <c r="D3" s="79" t="s">
        <v>28</v>
      </c>
      <c r="E3" s="79" t="s">
        <v>29</v>
      </c>
      <c r="F3" s="79" t="s">
        <v>30</v>
      </c>
      <c r="G3" s="79" t="s">
        <v>31</v>
      </c>
      <c r="H3" s="79" t="s">
        <v>32</v>
      </c>
      <c r="I3" s="79" t="s">
        <v>33</v>
      </c>
      <c r="J3" s="79" t="s">
        <v>34</v>
      </c>
      <c r="K3" s="79" t="s">
        <v>35</v>
      </c>
      <c r="L3" s="79" t="s">
        <v>36</v>
      </c>
      <c r="M3" s="79" t="s">
        <v>37</v>
      </c>
      <c r="N3" s="80" t="s">
        <v>38</v>
      </c>
      <c r="O3" s="79" t="s">
        <v>39</v>
      </c>
      <c r="P3" s="79" t="s">
        <v>40</v>
      </c>
      <c r="Q3" s="79" t="s">
        <v>41</v>
      </c>
      <c r="R3" s="79" t="s">
        <v>42</v>
      </c>
      <c r="S3" s="79" t="s">
        <v>43</v>
      </c>
      <c r="T3" s="79" t="s">
        <v>44</v>
      </c>
      <c r="U3" s="79" t="s">
        <v>45</v>
      </c>
      <c r="V3" s="79" t="s">
        <v>46</v>
      </c>
      <c r="W3" s="88"/>
    </row>
    <row r="4" spans="1:23" ht="14">
      <c r="A4" s="86" t="str">
        <f>HYPERLINK("https://www.bangthetable.com/","Bang the Table")</f>
        <v>Bang the Table</v>
      </c>
      <c r="B4" s="83" t="s">
        <v>48</v>
      </c>
      <c r="C4" s="83"/>
      <c r="D4" s="83"/>
      <c r="E4" s="82" t="s">
        <v>48</v>
      </c>
      <c r="F4" s="83"/>
      <c r="G4" s="82" t="s">
        <v>48</v>
      </c>
      <c r="H4" s="82" t="s">
        <v>48</v>
      </c>
      <c r="I4" s="82" t="s">
        <v>48</v>
      </c>
      <c r="J4" s="82" t="s">
        <v>48</v>
      </c>
      <c r="K4" s="82" t="s">
        <v>48</v>
      </c>
      <c r="L4" s="82" t="s">
        <v>48</v>
      </c>
      <c r="M4" s="83"/>
      <c r="N4" s="83"/>
      <c r="O4" s="83"/>
      <c r="P4" s="82" t="s">
        <v>48</v>
      </c>
      <c r="Q4" s="83"/>
      <c r="R4" s="82" t="s">
        <v>48</v>
      </c>
      <c r="S4" s="82" t="s">
        <v>48</v>
      </c>
      <c r="T4" s="83"/>
      <c r="U4" s="83"/>
      <c r="V4" s="82" t="s">
        <v>48</v>
      </c>
      <c r="W4" s="89">
        <f t="shared" ref="W4:W37" si="0">COUNTIF(B4:V4,"x")</f>
        <v>12</v>
      </c>
    </row>
    <row r="5" spans="1:23" ht="14">
      <c r="A5" s="87" t="str">
        <f>HYPERLINK("http://citizenbudget.com/","Citizen Budget")</f>
        <v>Citizen Budget</v>
      </c>
      <c r="B5" s="84" t="s">
        <v>48</v>
      </c>
      <c r="C5" s="84"/>
      <c r="D5" s="84"/>
      <c r="E5" s="85" t="s">
        <v>48</v>
      </c>
      <c r="F5" s="84"/>
      <c r="G5" s="85" t="s">
        <v>48</v>
      </c>
      <c r="H5" s="85" t="s">
        <v>48</v>
      </c>
      <c r="I5" s="85" t="s">
        <v>48</v>
      </c>
      <c r="J5" s="85" t="s">
        <v>48</v>
      </c>
      <c r="K5" s="85" t="s">
        <v>48</v>
      </c>
      <c r="L5" s="85" t="s">
        <v>48</v>
      </c>
      <c r="M5" s="84"/>
      <c r="N5" s="84"/>
      <c r="O5" s="84"/>
      <c r="P5" s="84"/>
      <c r="Q5" s="84"/>
      <c r="R5" s="85" t="s">
        <v>48</v>
      </c>
      <c r="S5" s="85" t="s">
        <v>48</v>
      </c>
      <c r="T5" s="84"/>
      <c r="U5" s="84"/>
      <c r="V5" s="85" t="s">
        <v>48</v>
      </c>
      <c r="W5" s="90">
        <f t="shared" si="0"/>
        <v>11</v>
      </c>
    </row>
    <row r="6" spans="1:23" ht="14">
      <c r="A6" s="86" t="str">
        <f>HYPERLINK("https://www.citizenlab.co/platform","Citizen Lab")</f>
        <v>Citizen Lab</v>
      </c>
      <c r="B6" s="83" t="s">
        <v>48</v>
      </c>
      <c r="C6" s="83"/>
      <c r="D6" s="82"/>
      <c r="E6" s="82" t="s">
        <v>48</v>
      </c>
      <c r="F6" s="83" t="s">
        <v>78</v>
      </c>
      <c r="G6" s="82" t="s">
        <v>48</v>
      </c>
      <c r="H6" s="82" t="s">
        <v>48</v>
      </c>
      <c r="I6" s="82" t="s">
        <v>48</v>
      </c>
      <c r="J6" s="83"/>
      <c r="K6" s="82" t="s">
        <v>48</v>
      </c>
      <c r="L6" s="82" t="s">
        <v>48</v>
      </c>
      <c r="M6" s="83"/>
      <c r="N6" s="82" t="s">
        <v>48</v>
      </c>
      <c r="O6" s="83"/>
      <c r="P6" s="83"/>
      <c r="Q6" s="83"/>
      <c r="R6" s="83"/>
      <c r="S6" s="83"/>
      <c r="T6" s="83"/>
      <c r="U6" s="83"/>
      <c r="V6" s="82" t="s">
        <v>48</v>
      </c>
      <c r="W6" s="89">
        <f t="shared" si="0"/>
        <v>9</v>
      </c>
    </row>
    <row r="7" spans="1:23" ht="14">
      <c r="A7" s="87" t="str">
        <f>HYPERLINK("http://codigital.com/","Codigital")</f>
        <v>Codigital</v>
      </c>
      <c r="B7" s="85" t="s">
        <v>48</v>
      </c>
      <c r="C7" s="84" t="s">
        <v>56</v>
      </c>
      <c r="D7" s="84"/>
      <c r="E7" s="85" t="s">
        <v>48</v>
      </c>
      <c r="F7" s="84"/>
      <c r="G7" s="85" t="s">
        <v>48</v>
      </c>
      <c r="H7" s="85" t="s">
        <v>48</v>
      </c>
      <c r="I7" s="84"/>
      <c r="J7" s="85" t="s">
        <v>48</v>
      </c>
      <c r="K7" s="84"/>
      <c r="L7" s="85" t="s">
        <v>48</v>
      </c>
      <c r="M7" s="84"/>
      <c r="N7" s="84"/>
      <c r="O7" s="84"/>
      <c r="P7" s="84"/>
      <c r="Q7" s="84"/>
      <c r="R7" s="85" t="s">
        <v>48</v>
      </c>
      <c r="S7" s="85" t="s">
        <v>48</v>
      </c>
      <c r="T7" s="84"/>
      <c r="U7" s="85" t="s">
        <v>48</v>
      </c>
      <c r="V7" s="85" t="s">
        <v>48</v>
      </c>
      <c r="W7" s="90">
        <f t="shared" si="0"/>
        <v>10</v>
      </c>
    </row>
    <row r="8" spans="1:23" ht="14">
      <c r="A8" s="86" t="s">
        <v>58</v>
      </c>
      <c r="B8" s="83" t="s">
        <v>48</v>
      </c>
      <c r="C8" s="83"/>
      <c r="D8" s="83"/>
      <c r="E8" s="82" t="s">
        <v>48</v>
      </c>
      <c r="F8" s="83" t="s">
        <v>71</v>
      </c>
      <c r="G8" s="82" t="s">
        <v>48</v>
      </c>
      <c r="H8" s="82" t="s">
        <v>48</v>
      </c>
      <c r="I8" s="82" t="s">
        <v>48</v>
      </c>
      <c r="J8" s="82" t="s">
        <v>48</v>
      </c>
      <c r="K8" s="82" t="s">
        <v>48</v>
      </c>
      <c r="L8" s="82" t="s">
        <v>48</v>
      </c>
      <c r="M8" s="83"/>
      <c r="N8" s="83"/>
      <c r="O8" s="83"/>
      <c r="P8" s="83"/>
      <c r="Q8" s="83"/>
      <c r="R8" s="82" t="s">
        <v>48</v>
      </c>
      <c r="S8" s="83"/>
      <c r="T8" s="83"/>
      <c r="U8" s="83"/>
      <c r="V8" s="82" t="s">
        <v>48</v>
      </c>
      <c r="W8" s="89">
        <f t="shared" si="0"/>
        <v>10</v>
      </c>
    </row>
    <row r="9" spans="1:23" ht="14">
      <c r="A9" s="87" t="str">
        <f>HYPERLINK("https://www.courbanize.com/","coUrbanize")</f>
        <v>coUrbanize</v>
      </c>
      <c r="B9" s="84" t="s">
        <v>48</v>
      </c>
      <c r="C9" s="84"/>
      <c r="D9" s="85" t="s">
        <v>48</v>
      </c>
      <c r="E9" s="85" t="s">
        <v>48</v>
      </c>
      <c r="F9" s="84"/>
      <c r="G9" s="85" t="s">
        <v>48</v>
      </c>
      <c r="H9" s="85" t="s">
        <v>48</v>
      </c>
      <c r="I9" s="85" t="s">
        <v>48</v>
      </c>
      <c r="J9" s="85" t="s">
        <v>48</v>
      </c>
      <c r="K9" s="85" t="s">
        <v>48</v>
      </c>
      <c r="L9" s="85" t="s">
        <v>48</v>
      </c>
      <c r="M9" s="84"/>
      <c r="N9" s="85" t="s">
        <v>48</v>
      </c>
      <c r="O9" s="84"/>
      <c r="P9" s="84"/>
      <c r="Q9" s="84"/>
      <c r="R9" s="85" t="s">
        <v>48</v>
      </c>
      <c r="S9" s="85" t="s">
        <v>48</v>
      </c>
      <c r="T9" s="84"/>
      <c r="U9" s="84"/>
      <c r="V9" s="84"/>
      <c r="W9" s="90">
        <f t="shared" si="0"/>
        <v>12</v>
      </c>
    </row>
    <row r="10" spans="1:23" ht="14">
      <c r="A10" s="86" t="str">
        <f>HYPERLINK("http://crowdgauge.org/","Crowd Guage")</f>
        <v>Crowd Guage</v>
      </c>
      <c r="B10" s="83" t="s">
        <v>48</v>
      </c>
      <c r="C10" s="83" t="s">
        <v>48</v>
      </c>
      <c r="D10" s="83"/>
      <c r="E10" s="82" t="s">
        <v>48</v>
      </c>
      <c r="F10" s="83"/>
      <c r="G10" s="82" t="s">
        <v>48</v>
      </c>
      <c r="H10" s="82" t="s">
        <v>48</v>
      </c>
      <c r="I10" s="82" t="s">
        <v>48</v>
      </c>
      <c r="J10" s="82" t="s">
        <v>48</v>
      </c>
      <c r="K10" s="83"/>
      <c r="L10" s="82" t="s">
        <v>48</v>
      </c>
      <c r="M10" s="83"/>
      <c r="N10" s="83"/>
      <c r="O10" s="83"/>
      <c r="P10" s="83"/>
      <c r="Q10" s="82" t="s">
        <v>48</v>
      </c>
      <c r="R10" s="82" t="s">
        <v>48</v>
      </c>
      <c r="S10" s="83"/>
      <c r="T10" s="83"/>
      <c r="U10" s="82" t="s">
        <v>48</v>
      </c>
      <c r="V10" s="82" t="s">
        <v>48</v>
      </c>
      <c r="W10" s="89">
        <f t="shared" si="0"/>
        <v>12</v>
      </c>
    </row>
    <row r="11" spans="1:23" ht="14">
      <c r="A11" s="87" t="s">
        <v>65</v>
      </c>
      <c r="B11" s="84" t="s">
        <v>48</v>
      </c>
      <c r="C11" s="84"/>
      <c r="D11" s="84"/>
      <c r="E11" s="85" t="s">
        <v>48</v>
      </c>
      <c r="F11" s="84" t="s">
        <v>71</v>
      </c>
      <c r="G11" s="85" t="s">
        <v>48</v>
      </c>
      <c r="H11" s="85" t="s">
        <v>48</v>
      </c>
      <c r="I11" s="85" t="s">
        <v>48</v>
      </c>
      <c r="J11" s="84"/>
      <c r="K11" s="84"/>
      <c r="L11" s="85" t="s">
        <v>48</v>
      </c>
      <c r="M11" s="84"/>
      <c r="N11" s="85" t="s">
        <v>48</v>
      </c>
      <c r="O11" s="84"/>
      <c r="P11" s="84"/>
      <c r="Q11" s="84"/>
      <c r="R11" s="84"/>
      <c r="S11" s="84"/>
      <c r="T11" s="84"/>
      <c r="U11" s="84"/>
      <c r="V11" s="85" t="s">
        <v>48</v>
      </c>
      <c r="W11" s="90">
        <f t="shared" si="0"/>
        <v>8</v>
      </c>
    </row>
    <row r="12" spans="1:23" ht="14">
      <c r="A12" s="86" t="s">
        <v>65</v>
      </c>
      <c r="B12" s="83" t="s">
        <v>48</v>
      </c>
      <c r="C12" s="82"/>
      <c r="D12" s="83"/>
      <c r="E12" s="82" t="s">
        <v>48</v>
      </c>
      <c r="F12" s="83" t="s">
        <v>133</v>
      </c>
      <c r="G12" s="82" t="s">
        <v>48</v>
      </c>
      <c r="H12" s="82" t="s">
        <v>48</v>
      </c>
      <c r="I12" s="82" t="s">
        <v>48</v>
      </c>
      <c r="J12" s="83"/>
      <c r="K12" s="83"/>
      <c r="L12" s="82" t="s">
        <v>48</v>
      </c>
      <c r="M12" s="83"/>
      <c r="N12" s="82" t="s">
        <v>48</v>
      </c>
      <c r="O12" s="83"/>
      <c r="P12" s="83"/>
      <c r="Q12" s="83"/>
      <c r="R12" s="83"/>
      <c r="S12" s="83"/>
      <c r="T12" s="83"/>
      <c r="U12" s="83"/>
      <c r="V12" s="82" t="s">
        <v>48</v>
      </c>
      <c r="W12" s="89">
        <f t="shared" si="0"/>
        <v>8</v>
      </c>
    </row>
    <row r="13" spans="1:23" ht="14">
      <c r="A13" s="87" t="s">
        <v>68</v>
      </c>
      <c r="B13" s="84" t="s">
        <v>48</v>
      </c>
      <c r="C13" s="84" t="s">
        <v>48</v>
      </c>
      <c r="D13" s="85" t="s">
        <v>48</v>
      </c>
      <c r="E13" s="85" t="s">
        <v>48</v>
      </c>
      <c r="F13" s="84"/>
      <c r="G13" s="85" t="s">
        <v>48</v>
      </c>
      <c r="H13" s="85" t="s">
        <v>48</v>
      </c>
      <c r="I13" s="84"/>
      <c r="J13" s="85" t="s">
        <v>48</v>
      </c>
      <c r="K13" s="85" t="s">
        <v>48</v>
      </c>
      <c r="L13" s="84"/>
      <c r="M13" s="85" t="s">
        <v>48</v>
      </c>
      <c r="N13" s="85" t="s">
        <v>48</v>
      </c>
      <c r="O13" s="84"/>
      <c r="P13" s="84"/>
      <c r="Q13" s="84"/>
      <c r="R13" s="85" t="s">
        <v>48</v>
      </c>
      <c r="S13" s="84"/>
      <c r="T13" s="84"/>
      <c r="U13" s="84"/>
      <c r="V13" s="84"/>
      <c r="W13" s="90">
        <f t="shared" si="0"/>
        <v>11</v>
      </c>
    </row>
    <row r="14" spans="1:23" ht="14">
      <c r="A14" s="86" t="str">
        <f>HYPERLINK("https://engagementhub.com.au/","Engagement Hub")</f>
        <v>Engagement Hub</v>
      </c>
      <c r="B14" s="83" t="s">
        <v>48</v>
      </c>
      <c r="C14" s="83"/>
      <c r="D14" s="83"/>
      <c r="E14" s="82" t="s">
        <v>48</v>
      </c>
      <c r="F14" s="83"/>
      <c r="G14" s="82" t="s">
        <v>48</v>
      </c>
      <c r="H14" s="82" t="s">
        <v>48</v>
      </c>
      <c r="I14" s="82" t="s">
        <v>48</v>
      </c>
      <c r="J14" s="82" t="s">
        <v>48</v>
      </c>
      <c r="K14" s="82" t="s">
        <v>48</v>
      </c>
      <c r="L14" s="82" t="s">
        <v>48</v>
      </c>
      <c r="M14" s="83"/>
      <c r="N14" s="83"/>
      <c r="O14" s="83"/>
      <c r="P14" s="83"/>
      <c r="Q14" s="83"/>
      <c r="R14" s="82" t="s">
        <v>48</v>
      </c>
      <c r="S14" s="83"/>
      <c r="T14" s="83"/>
      <c r="U14" s="83"/>
      <c r="V14" s="83"/>
      <c r="W14" s="89">
        <f t="shared" si="0"/>
        <v>9</v>
      </c>
    </row>
    <row r="15" spans="1:23" ht="14">
      <c r="A15" s="87" t="str">
        <f>HYPERLINK("https://www.enterprisecommunity.org/opportunity360/community-engagement-toolkit/engaging-plans","Engaging Plans")</f>
        <v>Engaging Plans</v>
      </c>
      <c r="B15" s="84" t="s">
        <v>48</v>
      </c>
      <c r="C15" s="84"/>
      <c r="D15" s="84"/>
      <c r="E15" s="85" t="s">
        <v>48</v>
      </c>
      <c r="F15" s="84"/>
      <c r="G15" s="85" t="s">
        <v>48</v>
      </c>
      <c r="H15" s="85" t="s">
        <v>48</v>
      </c>
      <c r="I15" s="84"/>
      <c r="J15" s="85" t="s">
        <v>48</v>
      </c>
      <c r="K15" s="85" t="s">
        <v>48</v>
      </c>
      <c r="L15" s="85" t="s">
        <v>48</v>
      </c>
      <c r="M15" s="85" t="s">
        <v>48</v>
      </c>
      <c r="N15" s="85" t="s">
        <v>48</v>
      </c>
      <c r="O15" s="84"/>
      <c r="P15" s="84"/>
      <c r="Q15" s="84"/>
      <c r="R15" s="84"/>
      <c r="S15" s="84"/>
      <c r="T15" s="85"/>
      <c r="U15" s="84"/>
      <c r="V15" s="84"/>
      <c r="W15" s="90">
        <f t="shared" si="0"/>
        <v>9</v>
      </c>
    </row>
    <row r="16" spans="1:23" ht="14">
      <c r="A16" s="86" t="str">
        <f>HYPERLINK("https://www.enterprisecommunity.org/opportunity360/community-engagement-toolkit/engaging-plans","Enterprise Community")</f>
        <v>Enterprise Community</v>
      </c>
      <c r="B16" s="83" t="s">
        <v>48</v>
      </c>
      <c r="C16" s="83"/>
      <c r="D16" s="83"/>
      <c r="E16" s="82" t="s">
        <v>48</v>
      </c>
      <c r="F16" s="83"/>
      <c r="G16" s="82" t="s">
        <v>48</v>
      </c>
      <c r="H16" s="82" t="s">
        <v>48</v>
      </c>
      <c r="I16" s="83"/>
      <c r="J16" s="82" t="s">
        <v>48</v>
      </c>
      <c r="K16" s="82" t="s">
        <v>48</v>
      </c>
      <c r="L16" s="83"/>
      <c r="M16" s="82" t="s">
        <v>48</v>
      </c>
      <c r="N16" s="82" t="s">
        <v>48</v>
      </c>
      <c r="O16" s="83"/>
      <c r="P16" s="83"/>
      <c r="Q16" s="83"/>
      <c r="R16" s="82" t="s">
        <v>48</v>
      </c>
      <c r="S16" s="83"/>
      <c r="T16" s="83"/>
      <c r="U16" s="83"/>
      <c r="V16" s="83"/>
      <c r="W16" s="89">
        <f t="shared" si="0"/>
        <v>9</v>
      </c>
    </row>
    <row r="17" spans="1:23" ht="14">
      <c r="A17" s="87" t="s">
        <v>76</v>
      </c>
      <c r="B17" s="84" t="s">
        <v>48</v>
      </c>
      <c r="C17" s="84" t="s">
        <v>48</v>
      </c>
      <c r="D17" s="85" t="s">
        <v>48</v>
      </c>
      <c r="E17" s="85" t="s">
        <v>48</v>
      </c>
      <c r="F17" s="84" t="s">
        <v>88</v>
      </c>
      <c r="G17" s="85" t="s">
        <v>48</v>
      </c>
      <c r="H17" s="85" t="s">
        <v>48</v>
      </c>
      <c r="I17" s="84"/>
      <c r="J17" s="85" t="s">
        <v>48</v>
      </c>
      <c r="K17" s="85" t="s">
        <v>48</v>
      </c>
      <c r="L17" s="85" t="s">
        <v>48</v>
      </c>
      <c r="M17" s="84"/>
      <c r="N17" s="84"/>
      <c r="O17" s="84"/>
      <c r="P17" s="84"/>
      <c r="Q17" s="84"/>
      <c r="R17" s="85" t="s">
        <v>48</v>
      </c>
      <c r="S17" s="84"/>
      <c r="T17" s="84"/>
      <c r="U17" s="84"/>
      <c r="V17" s="84"/>
      <c r="W17" s="90">
        <f t="shared" si="0"/>
        <v>10</v>
      </c>
    </row>
    <row r="18" spans="1:23" ht="14">
      <c r="A18" s="86" t="s">
        <v>80</v>
      </c>
      <c r="B18" s="83" t="s">
        <v>48</v>
      </c>
      <c r="C18" s="83" t="s">
        <v>48</v>
      </c>
      <c r="D18" s="83"/>
      <c r="E18" s="82" t="s">
        <v>48</v>
      </c>
      <c r="F18" s="83" t="s">
        <v>52</v>
      </c>
      <c r="G18" s="82" t="s">
        <v>48</v>
      </c>
      <c r="H18" s="82" t="s">
        <v>48</v>
      </c>
      <c r="I18" s="83"/>
      <c r="J18" s="83"/>
      <c r="K18" s="82" t="s">
        <v>48</v>
      </c>
      <c r="L18" s="82" t="s">
        <v>48</v>
      </c>
      <c r="M18" s="83"/>
      <c r="N18" s="83"/>
      <c r="O18" s="83"/>
      <c r="P18" s="83"/>
      <c r="Q18" s="83"/>
      <c r="R18" s="82" t="s">
        <v>48</v>
      </c>
      <c r="S18" s="82" t="s">
        <v>48</v>
      </c>
      <c r="T18" s="83"/>
      <c r="U18" s="83"/>
      <c r="V18" s="82" t="s">
        <v>48</v>
      </c>
      <c r="W18" s="89">
        <f t="shared" si="0"/>
        <v>10</v>
      </c>
    </row>
    <row r="19" spans="1:23" ht="14">
      <c r="A19" s="87" t="s">
        <v>83</v>
      </c>
      <c r="B19" s="84" t="s">
        <v>48</v>
      </c>
      <c r="C19" s="84"/>
      <c r="D19" s="84"/>
      <c r="E19" s="85" t="s">
        <v>48</v>
      </c>
      <c r="F19" s="84" t="s">
        <v>133</v>
      </c>
      <c r="G19" s="85" t="s">
        <v>48</v>
      </c>
      <c r="H19" s="85" t="s">
        <v>48</v>
      </c>
      <c r="I19" s="85" t="s">
        <v>48</v>
      </c>
      <c r="J19" s="84"/>
      <c r="K19" s="84"/>
      <c r="L19" s="84"/>
      <c r="M19" s="84"/>
      <c r="N19" s="85" t="s">
        <v>48</v>
      </c>
      <c r="O19" s="84"/>
      <c r="P19" s="84"/>
      <c r="Q19" s="84"/>
      <c r="R19" s="84"/>
      <c r="S19" s="84"/>
      <c r="T19" s="84"/>
      <c r="U19" s="84"/>
      <c r="V19" s="85" t="s">
        <v>48</v>
      </c>
      <c r="W19" s="90">
        <f t="shared" si="0"/>
        <v>7</v>
      </c>
    </row>
    <row r="20" spans="1:23" ht="14">
      <c r="A20" s="86" t="s">
        <v>85</v>
      </c>
      <c r="B20" s="83" t="s">
        <v>48</v>
      </c>
      <c r="C20" s="83"/>
      <c r="D20" s="83"/>
      <c r="E20" s="82" t="s">
        <v>48</v>
      </c>
      <c r="F20" s="82" t="s">
        <v>52</v>
      </c>
      <c r="G20" s="82" t="s">
        <v>48</v>
      </c>
      <c r="H20" s="82" t="s">
        <v>48</v>
      </c>
      <c r="I20" s="82" t="s">
        <v>48</v>
      </c>
      <c r="J20" s="82" t="s">
        <v>48</v>
      </c>
      <c r="K20" s="82" t="s">
        <v>48</v>
      </c>
      <c r="L20" s="83"/>
      <c r="M20" s="83"/>
      <c r="N20" s="83"/>
      <c r="O20" s="83"/>
      <c r="P20" s="83"/>
      <c r="Q20" s="83"/>
      <c r="R20" s="83"/>
      <c r="S20" s="83"/>
      <c r="T20" s="83"/>
      <c r="U20" s="82" t="s">
        <v>48</v>
      </c>
      <c r="V20" s="83"/>
      <c r="W20" s="89">
        <f t="shared" si="0"/>
        <v>8</v>
      </c>
    </row>
    <row r="21" spans="1:23" ht="14">
      <c r="A21" s="87" t="str">
        <f>HYPERLINK("http://ideascale.com/","IdeaScale")</f>
        <v>IdeaScale</v>
      </c>
      <c r="B21" s="84" t="s">
        <v>48</v>
      </c>
      <c r="C21" s="84"/>
      <c r="D21" s="85" t="s">
        <v>48</v>
      </c>
      <c r="E21" s="84"/>
      <c r="F21" s="84"/>
      <c r="G21" s="85" t="s">
        <v>48</v>
      </c>
      <c r="H21" s="84"/>
      <c r="I21" s="85" t="s">
        <v>48</v>
      </c>
      <c r="J21" s="85" t="s">
        <v>48</v>
      </c>
      <c r="K21" s="84"/>
      <c r="L21" s="84"/>
      <c r="M21" s="84"/>
      <c r="N21" s="84"/>
      <c r="O21" s="84"/>
      <c r="P21" s="84"/>
      <c r="Q21" s="84"/>
      <c r="R21" s="84"/>
      <c r="S21" s="85" t="s">
        <v>48</v>
      </c>
      <c r="T21" s="85" t="s">
        <v>48</v>
      </c>
      <c r="U21" s="84"/>
      <c r="V21" s="85" t="s">
        <v>48</v>
      </c>
      <c r="W21" s="90">
        <f t="shared" si="0"/>
        <v>8</v>
      </c>
    </row>
    <row r="22" spans="1:23" ht="14">
      <c r="A22" s="86" t="s">
        <v>89</v>
      </c>
      <c r="B22" s="83" t="s">
        <v>48</v>
      </c>
      <c r="C22" s="83" t="s">
        <v>48</v>
      </c>
      <c r="D22" s="82" t="s">
        <v>48</v>
      </c>
      <c r="E22" s="82" t="s">
        <v>48</v>
      </c>
      <c r="F22" s="83" t="s">
        <v>71</v>
      </c>
      <c r="G22" s="82" t="s">
        <v>48</v>
      </c>
      <c r="H22" s="82" t="s">
        <v>48</v>
      </c>
      <c r="I22" s="83"/>
      <c r="J22" s="82" t="s">
        <v>48</v>
      </c>
      <c r="K22" s="82" t="s">
        <v>48</v>
      </c>
      <c r="L22" s="82" t="s">
        <v>48</v>
      </c>
      <c r="M22" s="83"/>
      <c r="N22" s="83"/>
      <c r="O22" s="83"/>
      <c r="P22" s="83"/>
      <c r="Q22" s="83"/>
      <c r="R22" s="82" t="s">
        <v>48</v>
      </c>
      <c r="S22" s="83"/>
      <c r="T22" s="83"/>
      <c r="U22" s="83"/>
      <c r="V22" s="83"/>
      <c r="W22" s="89">
        <f t="shared" si="0"/>
        <v>10</v>
      </c>
    </row>
    <row r="23" spans="1:23" ht="14">
      <c r="A23" s="87" t="s">
        <v>91</v>
      </c>
      <c r="B23" s="85" t="s">
        <v>48</v>
      </c>
      <c r="C23" s="84" t="s">
        <v>56</v>
      </c>
      <c r="D23" s="84"/>
      <c r="E23" s="85" t="s">
        <v>48</v>
      </c>
      <c r="F23" s="84"/>
      <c r="G23" s="85" t="s">
        <v>48</v>
      </c>
      <c r="H23" s="85" t="s">
        <v>48</v>
      </c>
      <c r="I23" s="85" t="s">
        <v>48</v>
      </c>
      <c r="J23" s="85" t="s">
        <v>48</v>
      </c>
      <c r="K23" s="85" t="s">
        <v>48</v>
      </c>
      <c r="L23" s="84"/>
      <c r="M23" s="84"/>
      <c r="N23" s="84"/>
      <c r="O23" s="84"/>
      <c r="P23" s="84"/>
      <c r="Q23" s="84"/>
      <c r="R23" s="85" t="s">
        <v>48</v>
      </c>
      <c r="S23" s="84"/>
      <c r="T23" s="84"/>
      <c r="U23" s="84"/>
      <c r="V23" s="84"/>
      <c r="W23" s="90">
        <f t="shared" si="0"/>
        <v>8</v>
      </c>
    </row>
    <row r="24" spans="1:23" ht="14">
      <c r="A24" s="86" t="s">
        <v>93</v>
      </c>
      <c r="B24" s="82" t="s">
        <v>48</v>
      </c>
      <c r="C24" s="83"/>
      <c r="D24" s="82" t="s">
        <v>48</v>
      </c>
      <c r="E24" s="82" t="s">
        <v>48</v>
      </c>
      <c r="F24" s="83"/>
      <c r="G24" s="82" t="s">
        <v>48</v>
      </c>
      <c r="H24" s="82" t="s">
        <v>48</v>
      </c>
      <c r="I24" s="82" t="s">
        <v>48</v>
      </c>
      <c r="J24" s="83"/>
      <c r="K24" s="83"/>
      <c r="L24" s="83"/>
      <c r="M24" s="83"/>
      <c r="N24" s="82" t="s">
        <v>48</v>
      </c>
      <c r="O24" s="83"/>
      <c r="P24" s="83"/>
      <c r="Q24" s="83"/>
      <c r="R24" s="83"/>
      <c r="S24" s="83"/>
      <c r="T24" s="83"/>
      <c r="U24" s="83"/>
      <c r="V24" s="83"/>
      <c r="W24" s="89">
        <f t="shared" si="0"/>
        <v>7</v>
      </c>
    </row>
    <row r="25" spans="1:23" ht="14">
      <c r="A25" s="87" t="str">
        <f>HYPERLINK("http://maptionnaire.com/","Maptionnaire")</f>
        <v>Maptionnaire</v>
      </c>
      <c r="B25" s="85" t="s">
        <v>48</v>
      </c>
      <c r="C25" s="84"/>
      <c r="D25" s="84"/>
      <c r="E25" s="85" t="s">
        <v>48</v>
      </c>
      <c r="F25" s="84" t="s">
        <v>71</v>
      </c>
      <c r="G25" s="85" t="s">
        <v>48</v>
      </c>
      <c r="H25" s="85" t="s">
        <v>48</v>
      </c>
      <c r="I25" s="84"/>
      <c r="J25" s="84"/>
      <c r="K25" s="85" t="s">
        <v>48</v>
      </c>
      <c r="L25" s="85" t="s">
        <v>48</v>
      </c>
      <c r="M25" s="84"/>
      <c r="N25" s="84"/>
      <c r="O25" s="84"/>
      <c r="P25" s="84"/>
      <c r="Q25" s="85" t="s">
        <v>48</v>
      </c>
      <c r="R25" s="85" t="s">
        <v>48</v>
      </c>
      <c r="S25" s="84"/>
      <c r="T25" s="84"/>
      <c r="U25" s="84"/>
      <c r="V25" s="84"/>
      <c r="W25" s="90">
        <f t="shared" si="0"/>
        <v>8</v>
      </c>
    </row>
    <row r="26" spans="1:23" ht="14">
      <c r="A26" s="86" t="str">
        <f>HYPERLINK("https://metroquest.com/","Metro Quest")</f>
        <v>Metro Quest</v>
      </c>
      <c r="B26" s="82" t="s">
        <v>48</v>
      </c>
      <c r="C26" s="83"/>
      <c r="D26" s="83"/>
      <c r="E26" s="82" t="s">
        <v>48</v>
      </c>
      <c r="F26" s="83"/>
      <c r="G26" s="82" t="s">
        <v>48</v>
      </c>
      <c r="H26" s="82" t="s">
        <v>48</v>
      </c>
      <c r="I26" s="83"/>
      <c r="J26" s="82" t="s">
        <v>48</v>
      </c>
      <c r="K26" s="83"/>
      <c r="L26" s="83"/>
      <c r="M26" s="83"/>
      <c r="N26" s="83"/>
      <c r="O26" s="83"/>
      <c r="P26" s="83"/>
      <c r="Q26" s="82" t="s">
        <v>48</v>
      </c>
      <c r="R26" s="83"/>
      <c r="S26" s="83"/>
      <c r="T26" s="83"/>
      <c r="U26" s="83"/>
      <c r="V26" s="82" t="s">
        <v>48</v>
      </c>
      <c r="W26" s="89">
        <f t="shared" si="0"/>
        <v>7</v>
      </c>
    </row>
    <row r="27" spans="1:23" ht="14">
      <c r="A27" s="87" t="str">
        <f>HYPERLINK("https://www.mindmixer.com/","MindMixer")</f>
        <v>MindMixer</v>
      </c>
      <c r="B27" s="85" t="s">
        <v>48</v>
      </c>
      <c r="C27" s="84"/>
      <c r="D27" s="85" t="s">
        <v>48</v>
      </c>
      <c r="E27" s="85" t="s">
        <v>48</v>
      </c>
      <c r="F27" s="84"/>
      <c r="G27" s="85" t="s">
        <v>48</v>
      </c>
      <c r="H27" s="85" t="s">
        <v>48</v>
      </c>
      <c r="I27" s="84"/>
      <c r="J27" s="85" t="s">
        <v>48</v>
      </c>
      <c r="K27" s="84"/>
      <c r="L27" s="84"/>
      <c r="M27" s="84"/>
      <c r="N27" s="84"/>
      <c r="O27" s="84"/>
      <c r="P27" s="84"/>
      <c r="Q27" s="84"/>
      <c r="R27" s="85" t="s">
        <v>48</v>
      </c>
      <c r="S27" s="84"/>
      <c r="T27" s="84"/>
      <c r="U27" s="84"/>
      <c r="V27" s="84"/>
      <c r="W27" s="90">
        <f t="shared" si="0"/>
        <v>7</v>
      </c>
    </row>
    <row r="28" spans="1:23" ht="14">
      <c r="A28" s="86" t="str">
        <f>HYPERLINK("http://app.mysidewalk.com/","mySidewalk")</f>
        <v>mySidewalk</v>
      </c>
      <c r="B28" s="82" t="s">
        <v>48</v>
      </c>
      <c r="C28" s="83"/>
      <c r="D28" s="82" t="s">
        <v>48</v>
      </c>
      <c r="E28" s="82" t="s">
        <v>48</v>
      </c>
      <c r="F28" s="83"/>
      <c r="G28" s="82" t="s">
        <v>48</v>
      </c>
      <c r="H28" s="82" t="s">
        <v>48</v>
      </c>
      <c r="I28" s="83"/>
      <c r="J28" s="83"/>
      <c r="K28" s="82" t="s">
        <v>48</v>
      </c>
      <c r="L28" s="82" t="s">
        <v>48</v>
      </c>
      <c r="M28" s="83"/>
      <c r="N28" s="83"/>
      <c r="O28" s="83"/>
      <c r="P28" s="83"/>
      <c r="Q28" s="83"/>
      <c r="R28" s="82" t="s">
        <v>48</v>
      </c>
      <c r="S28" s="83"/>
      <c r="T28" s="83"/>
      <c r="U28" s="83"/>
      <c r="V28" s="83"/>
      <c r="W28" s="89">
        <f t="shared" si="0"/>
        <v>8</v>
      </c>
    </row>
    <row r="29" spans="1:23" ht="14">
      <c r="A29" s="87" t="s">
        <v>102</v>
      </c>
      <c r="B29" s="85" t="s">
        <v>48</v>
      </c>
      <c r="C29" s="84"/>
      <c r="D29" s="85"/>
      <c r="E29" s="85" t="s">
        <v>48</v>
      </c>
      <c r="F29" s="84"/>
      <c r="G29" s="85" t="s">
        <v>48</v>
      </c>
      <c r="H29" s="85" t="s">
        <v>48</v>
      </c>
      <c r="I29" s="85" t="s">
        <v>48</v>
      </c>
      <c r="J29" s="84"/>
      <c r="K29" s="85" t="s">
        <v>48</v>
      </c>
      <c r="L29" s="84"/>
      <c r="M29" s="84"/>
      <c r="N29" s="84"/>
      <c r="O29" s="84"/>
      <c r="P29" s="84"/>
      <c r="Q29" s="84"/>
      <c r="R29" s="84"/>
      <c r="S29" s="84"/>
      <c r="T29" s="84"/>
      <c r="U29" s="84"/>
      <c r="V29" s="84"/>
      <c r="W29" s="90">
        <f t="shared" si="0"/>
        <v>6</v>
      </c>
    </row>
    <row r="30" spans="1:23" ht="14">
      <c r="A30" s="86" t="s">
        <v>110</v>
      </c>
      <c r="B30" s="82" t="s">
        <v>48</v>
      </c>
      <c r="C30" s="82" t="s">
        <v>48</v>
      </c>
      <c r="D30" s="82" t="s">
        <v>48</v>
      </c>
      <c r="E30" s="82" t="s">
        <v>48</v>
      </c>
      <c r="F30" s="83"/>
      <c r="G30" s="82" t="s">
        <v>48</v>
      </c>
      <c r="H30" s="82" t="s">
        <v>48</v>
      </c>
      <c r="I30" s="83"/>
      <c r="J30" s="82" t="s">
        <v>48</v>
      </c>
      <c r="K30" s="82" t="s">
        <v>48</v>
      </c>
      <c r="L30" s="83"/>
      <c r="M30" s="82" t="s">
        <v>48</v>
      </c>
      <c r="N30" s="83"/>
      <c r="O30" s="83"/>
      <c r="P30" s="83"/>
      <c r="Q30" s="83"/>
      <c r="R30" s="83"/>
      <c r="S30" s="83"/>
      <c r="T30" s="83"/>
      <c r="U30" s="83"/>
      <c r="V30" s="83"/>
      <c r="W30" s="89">
        <f t="shared" si="0"/>
        <v>9</v>
      </c>
    </row>
    <row r="31" spans="1:23" ht="14">
      <c r="A31" s="87" t="str">
        <f>HYPERLINK("https://slack.com/","Slack")</f>
        <v>Slack</v>
      </c>
      <c r="B31" s="85" t="s">
        <v>48</v>
      </c>
      <c r="C31" s="84"/>
      <c r="D31" s="85" t="s">
        <v>48</v>
      </c>
      <c r="E31" s="85" t="s">
        <v>48</v>
      </c>
      <c r="F31" s="84"/>
      <c r="G31" s="85" t="s">
        <v>48</v>
      </c>
      <c r="H31" s="84"/>
      <c r="I31" s="85" t="s">
        <v>48</v>
      </c>
      <c r="J31" s="84"/>
      <c r="K31" s="84"/>
      <c r="L31" s="85" t="s">
        <v>48</v>
      </c>
      <c r="M31" s="84"/>
      <c r="N31" s="84"/>
      <c r="O31" s="84"/>
      <c r="P31" s="84"/>
      <c r="Q31" s="84"/>
      <c r="R31" s="85" t="s">
        <v>48</v>
      </c>
      <c r="S31" s="84"/>
      <c r="T31" s="84"/>
      <c r="U31" s="84"/>
      <c r="V31" s="84"/>
      <c r="W31" s="90">
        <f t="shared" si="0"/>
        <v>7</v>
      </c>
    </row>
    <row r="32" spans="1:23" ht="14">
      <c r="A32" s="86" t="s">
        <v>120</v>
      </c>
      <c r="B32" s="82" t="s">
        <v>48</v>
      </c>
      <c r="C32" s="83"/>
      <c r="D32" s="83"/>
      <c r="E32" s="82" t="s">
        <v>48</v>
      </c>
      <c r="F32" s="83"/>
      <c r="G32" s="82" t="s">
        <v>48</v>
      </c>
      <c r="H32" s="83"/>
      <c r="I32" s="83"/>
      <c r="J32" s="82" t="s">
        <v>48</v>
      </c>
      <c r="K32" s="83"/>
      <c r="L32" s="83"/>
      <c r="M32" s="83"/>
      <c r="N32" s="83"/>
      <c r="O32" s="83"/>
      <c r="P32" s="83"/>
      <c r="Q32" s="83"/>
      <c r="R32" s="83"/>
      <c r="S32" s="83"/>
      <c r="T32" s="82" t="s">
        <v>48</v>
      </c>
      <c r="U32" s="82" t="s">
        <v>48</v>
      </c>
      <c r="V32" s="83"/>
      <c r="W32" s="89">
        <f t="shared" si="0"/>
        <v>6</v>
      </c>
    </row>
    <row r="33" spans="1:23" ht="14">
      <c r="A33" s="87" t="s">
        <v>122</v>
      </c>
      <c r="B33" s="85" t="s">
        <v>48</v>
      </c>
      <c r="C33" s="84"/>
      <c r="D33" s="84"/>
      <c r="E33" s="85" t="s">
        <v>48</v>
      </c>
      <c r="F33" s="84"/>
      <c r="G33" s="85" t="s">
        <v>48</v>
      </c>
      <c r="H33" s="84"/>
      <c r="I33" s="84"/>
      <c r="J33" s="84"/>
      <c r="K33" s="84"/>
      <c r="L33" s="84"/>
      <c r="M33" s="84"/>
      <c r="N33" s="84"/>
      <c r="O33" s="84"/>
      <c r="P33" s="84"/>
      <c r="Q33" s="84"/>
      <c r="R33" s="85" t="s">
        <v>48</v>
      </c>
      <c r="S33" s="84"/>
      <c r="T33" s="84"/>
      <c r="U33" s="84"/>
      <c r="V33" s="84"/>
      <c r="W33" s="90">
        <f t="shared" si="0"/>
        <v>4</v>
      </c>
    </row>
    <row r="34" spans="1:23" ht="14">
      <c r="A34" s="86" t="s">
        <v>129</v>
      </c>
      <c r="B34" s="82" t="s">
        <v>48</v>
      </c>
      <c r="C34" s="83"/>
      <c r="D34" s="82" t="s">
        <v>48</v>
      </c>
      <c r="E34" s="82" t="s">
        <v>48</v>
      </c>
      <c r="F34" s="83"/>
      <c r="G34" s="82" t="s">
        <v>48</v>
      </c>
      <c r="H34" s="82" t="s">
        <v>48</v>
      </c>
      <c r="I34" s="83"/>
      <c r="J34" s="82" t="s">
        <v>48</v>
      </c>
      <c r="K34" s="82" t="s">
        <v>48</v>
      </c>
      <c r="L34" s="83"/>
      <c r="M34" s="83"/>
      <c r="N34" s="83"/>
      <c r="O34" s="83"/>
      <c r="P34" s="83"/>
      <c r="Q34" s="83"/>
      <c r="R34" s="83"/>
      <c r="S34" s="83"/>
      <c r="T34" s="83"/>
      <c r="U34" s="83"/>
      <c r="V34" s="83"/>
      <c r="W34" s="89">
        <f t="shared" si="0"/>
        <v>7</v>
      </c>
    </row>
    <row r="35" spans="1:23" ht="14">
      <c r="A35" s="87" t="s">
        <v>131</v>
      </c>
      <c r="B35" s="85" t="s">
        <v>48</v>
      </c>
      <c r="C35" s="84" t="s">
        <v>48</v>
      </c>
      <c r="D35" s="85" t="s">
        <v>48</v>
      </c>
      <c r="E35" s="85" t="s">
        <v>48</v>
      </c>
      <c r="F35" s="84"/>
      <c r="G35" s="85" t="s">
        <v>48</v>
      </c>
      <c r="H35" s="85" t="s">
        <v>48</v>
      </c>
      <c r="I35" s="84"/>
      <c r="J35" s="84"/>
      <c r="K35" s="84"/>
      <c r="L35" s="84"/>
      <c r="M35" s="84"/>
      <c r="N35" s="84"/>
      <c r="O35" s="84"/>
      <c r="P35" s="84"/>
      <c r="Q35" s="84"/>
      <c r="R35" s="84"/>
      <c r="S35" s="84"/>
      <c r="T35" s="84"/>
      <c r="U35" s="84"/>
      <c r="V35" s="85" t="s">
        <v>48</v>
      </c>
      <c r="W35" s="90">
        <f t="shared" si="0"/>
        <v>7</v>
      </c>
    </row>
    <row r="36" spans="1:23" ht="14">
      <c r="A36" s="86" t="s">
        <v>138</v>
      </c>
      <c r="B36" s="82" t="s">
        <v>48</v>
      </c>
      <c r="C36" s="83" t="s">
        <v>48</v>
      </c>
      <c r="D36" s="83"/>
      <c r="E36" s="82" t="s">
        <v>48</v>
      </c>
      <c r="F36" s="83"/>
      <c r="G36" s="82" t="s">
        <v>48</v>
      </c>
      <c r="H36" s="82" t="s">
        <v>48</v>
      </c>
      <c r="I36" s="83"/>
      <c r="J36" s="83"/>
      <c r="K36" s="83"/>
      <c r="L36" s="83"/>
      <c r="M36" s="83"/>
      <c r="N36" s="83"/>
      <c r="O36" s="83"/>
      <c r="P36" s="83"/>
      <c r="Q36" s="83"/>
      <c r="R36" s="82" t="s">
        <v>48</v>
      </c>
      <c r="S36" s="83"/>
      <c r="T36" s="83"/>
      <c r="U36" s="83"/>
      <c r="V36" s="83"/>
      <c r="W36" s="89">
        <f t="shared" si="0"/>
        <v>6</v>
      </c>
    </row>
    <row r="37" spans="1:23" ht="14">
      <c r="A37" s="87" t="s">
        <v>140</v>
      </c>
      <c r="B37" s="85" t="s">
        <v>48</v>
      </c>
      <c r="C37" s="84" t="s">
        <v>48</v>
      </c>
      <c r="D37" s="85" t="s">
        <v>48</v>
      </c>
      <c r="E37" s="85" t="s">
        <v>48</v>
      </c>
      <c r="F37" s="84"/>
      <c r="G37" s="85" t="s">
        <v>48</v>
      </c>
      <c r="H37" s="85" t="s">
        <v>48</v>
      </c>
      <c r="I37" s="84"/>
      <c r="J37" s="84"/>
      <c r="K37" s="84"/>
      <c r="L37" s="84"/>
      <c r="M37" s="84"/>
      <c r="N37" s="84"/>
      <c r="O37" s="84"/>
      <c r="P37" s="84"/>
      <c r="Q37" s="84"/>
      <c r="R37" s="84"/>
      <c r="S37" s="84"/>
      <c r="T37" s="84"/>
      <c r="U37" s="84"/>
      <c r="V37" s="84"/>
      <c r="W37" s="90">
        <f t="shared" si="0"/>
        <v>6</v>
      </c>
    </row>
  </sheetData>
  <hyperlinks>
    <hyperlink ref="A8" r:id="rId1" xr:uid="{00000000-0004-0000-0600-000000000000}"/>
    <hyperlink ref="A11" r:id="rId2" xr:uid="{00000000-0004-0000-0600-000001000000}"/>
    <hyperlink ref="A12" r:id="rId3" xr:uid="{00000000-0004-0000-0600-000002000000}"/>
    <hyperlink ref="A13" r:id="rId4" xr:uid="{00000000-0004-0000-0600-000003000000}"/>
    <hyperlink ref="A17" r:id="rId5" xr:uid="{00000000-0004-0000-0600-000004000000}"/>
    <hyperlink ref="A18" r:id="rId6" xr:uid="{00000000-0004-0000-0600-000005000000}"/>
    <hyperlink ref="A19" r:id="rId7" xr:uid="{00000000-0004-0000-0600-000006000000}"/>
    <hyperlink ref="A20" r:id="rId8" xr:uid="{00000000-0004-0000-0600-000007000000}"/>
    <hyperlink ref="A22" r:id="rId9" xr:uid="{00000000-0004-0000-0600-000008000000}"/>
    <hyperlink ref="A23" r:id="rId10" xr:uid="{00000000-0004-0000-0600-000009000000}"/>
    <hyperlink ref="A24" r:id="rId11" xr:uid="{00000000-0004-0000-0600-00000A000000}"/>
    <hyperlink ref="A29" r:id="rId12" xr:uid="{00000000-0004-0000-0600-00000B000000}"/>
    <hyperlink ref="A30" r:id="rId13" xr:uid="{00000000-0004-0000-0600-00000C000000}"/>
    <hyperlink ref="A32" r:id="rId14" xr:uid="{00000000-0004-0000-0600-00000D000000}"/>
    <hyperlink ref="A33" r:id="rId15" xr:uid="{00000000-0004-0000-0600-00000E000000}"/>
    <hyperlink ref="A34" r:id="rId16" xr:uid="{00000000-0004-0000-0600-00000F000000}"/>
    <hyperlink ref="A35" r:id="rId17" xr:uid="{00000000-0004-0000-0600-000010000000}"/>
    <hyperlink ref="A36" r:id="rId18" location="lang=en&amp;lat=44.983742&amp;lon=-93.244915&amp;z=14&amp;m=w" xr:uid="{00000000-0004-0000-0600-000011000000}"/>
    <hyperlink ref="A37" r:id="rId19" xr:uid="{00000000-0004-0000-0600-000012000000}"/>
  </hyperlinks>
  <pageMargins left="0.7" right="0.7" top="0.75" bottom="0.75" header="0.3" footer="0.3"/>
  <tableParts count="1">
    <tablePart r:id="rId2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outlinePr summaryBelow="0" summaryRight="0"/>
  </sheetPr>
  <dimension ref="A1:W44"/>
  <sheetViews>
    <sheetView zoomScale="80" zoomScaleNormal="80" workbookViewId="0">
      <selection activeCell="B26" sqref="B26"/>
    </sheetView>
  </sheetViews>
  <sheetFormatPr baseColWidth="10" defaultColWidth="14.5" defaultRowHeight="15.75" customHeight="1"/>
  <cols>
    <col min="1" max="1" width="43.1640625" customWidth="1"/>
    <col min="2" max="7" width="21.83203125" customWidth="1"/>
    <col min="8" max="8" width="42.33203125" customWidth="1"/>
    <col min="9" max="9" width="21.83203125" customWidth="1"/>
    <col min="10" max="10" width="25.33203125" customWidth="1"/>
    <col min="11" max="11" width="21.83203125" customWidth="1"/>
    <col min="12" max="12" width="27" customWidth="1"/>
    <col min="13" max="17" width="21.83203125" customWidth="1"/>
    <col min="18" max="18" width="28.33203125" customWidth="1"/>
    <col min="19" max="20" width="21.83203125" customWidth="1"/>
    <col min="21" max="21" width="23.83203125" customWidth="1"/>
    <col min="22" max="22" width="21.83203125" customWidth="1"/>
    <col min="23" max="23" width="21.1640625" customWidth="1"/>
  </cols>
  <sheetData>
    <row r="1" spans="1:23" ht="17">
      <c r="A1" s="108" t="s">
        <v>268</v>
      </c>
      <c r="B1" s="110" t="s">
        <v>1</v>
      </c>
      <c r="C1" s="109"/>
      <c r="D1" s="109"/>
      <c r="E1" s="109"/>
      <c r="F1" s="109"/>
      <c r="G1" s="109"/>
      <c r="H1" s="109"/>
      <c r="I1" s="109"/>
      <c r="J1" s="109"/>
      <c r="K1" s="109"/>
      <c r="L1" s="109"/>
      <c r="M1" s="109"/>
      <c r="N1" s="109"/>
      <c r="O1" s="109"/>
      <c r="P1" s="109"/>
      <c r="Q1" s="110" t="s">
        <v>2</v>
      </c>
      <c r="R1" s="109"/>
      <c r="S1" s="109"/>
      <c r="T1" s="109"/>
      <c r="U1" s="109"/>
      <c r="V1" s="109"/>
      <c r="W1" s="113" t="s">
        <v>3</v>
      </c>
    </row>
    <row r="2" spans="1:23" ht="40.5" customHeight="1">
      <c r="A2" s="101" t="s">
        <v>283</v>
      </c>
      <c r="B2" s="102" t="s">
        <v>5</v>
      </c>
      <c r="C2" s="102" t="s">
        <v>6</v>
      </c>
      <c r="D2" s="102" t="s">
        <v>7</v>
      </c>
      <c r="E2" s="102" t="s">
        <v>8</v>
      </c>
      <c r="F2" s="102" t="s">
        <v>9</v>
      </c>
      <c r="G2" s="102" t="s">
        <v>10</v>
      </c>
      <c r="H2" s="102" t="s">
        <v>11</v>
      </c>
      <c r="I2" s="102" t="s">
        <v>12</v>
      </c>
      <c r="J2" s="102" t="s">
        <v>13</v>
      </c>
      <c r="K2" s="102" t="s">
        <v>14</v>
      </c>
      <c r="L2" s="102" t="s">
        <v>15</v>
      </c>
      <c r="M2" s="102" t="s">
        <v>16</v>
      </c>
      <c r="N2" s="102" t="s">
        <v>17</v>
      </c>
      <c r="O2" s="102" t="s">
        <v>18</v>
      </c>
      <c r="P2" s="102" t="s">
        <v>19</v>
      </c>
      <c r="Q2" s="102" t="s">
        <v>20</v>
      </c>
      <c r="R2" s="102" t="s">
        <v>21</v>
      </c>
      <c r="S2" s="102" t="s">
        <v>22</v>
      </c>
      <c r="T2" s="102" t="s">
        <v>23</v>
      </c>
      <c r="U2" s="102" t="s">
        <v>24</v>
      </c>
      <c r="V2" s="102" t="s">
        <v>25</v>
      </c>
      <c r="W2" s="102" t="s">
        <v>26</v>
      </c>
    </row>
    <row r="3" spans="1:23" ht="160.75" customHeight="1">
      <c r="A3" s="148" t="s">
        <v>264</v>
      </c>
      <c r="B3" s="148" t="s">
        <v>27</v>
      </c>
      <c r="C3" s="148" t="s">
        <v>260</v>
      </c>
      <c r="D3" s="148" t="s">
        <v>28</v>
      </c>
      <c r="E3" s="148" t="s">
        <v>29</v>
      </c>
      <c r="F3" s="148" t="s">
        <v>30</v>
      </c>
      <c r="G3" s="148" t="s">
        <v>31</v>
      </c>
      <c r="H3" s="148" t="s">
        <v>32</v>
      </c>
      <c r="I3" s="148" t="s">
        <v>33</v>
      </c>
      <c r="J3" s="148" t="s">
        <v>34</v>
      </c>
      <c r="K3" s="148" t="s">
        <v>35</v>
      </c>
      <c r="L3" s="148" t="s">
        <v>36</v>
      </c>
      <c r="M3" s="148" t="s">
        <v>37</v>
      </c>
      <c r="N3" s="149" t="s">
        <v>38</v>
      </c>
      <c r="O3" s="148" t="s">
        <v>39</v>
      </c>
      <c r="P3" s="148" t="s">
        <v>40</v>
      </c>
      <c r="Q3" s="148" t="s">
        <v>41</v>
      </c>
      <c r="R3" s="148" t="s">
        <v>42</v>
      </c>
      <c r="S3" s="148" t="s">
        <v>43</v>
      </c>
      <c r="T3" s="148" t="s">
        <v>44</v>
      </c>
      <c r="U3" s="148" t="s">
        <v>45</v>
      </c>
      <c r="V3" s="148" t="s">
        <v>46</v>
      </c>
      <c r="W3" s="150"/>
    </row>
    <row r="4" spans="1:23" ht="14">
      <c r="A4" s="86" t="str">
        <f>HYPERLINK("https://metroquest.com/","Metro Quest")</f>
        <v>Metro Quest</v>
      </c>
      <c r="B4" s="96" t="s">
        <v>48</v>
      </c>
      <c r="C4" s="83"/>
      <c r="D4" s="83"/>
      <c r="E4" s="96" t="s">
        <v>48</v>
      </c>
      <c r="F4" s="83"/>
      <c r="G4" s="96" t="s">
        <v>48</v>
      </c>
      <c r="H4" s="96" t="s">
        <v>48</v>
      </c>
      <c r="I4" s="96" t="s">
        <v>48</v>
      </c>
      <c r="J4" s="96" t="s">
        <v>48</v>
      </c>
      <c r="K4" s="96" t="s">
        <v>48</v>
      </c>
      <c r="L4" s="96" t="s">
        <v>48</v>
      </c>
      <c r="M4" s="83"/>
      <c r="N4" s="83"/>
      <c r="O4" s="83"/>
      <c r="P4" s="96" t="s">
        <v>48</v>
      </c>
      <c r="Q4" s="83"/>
      <c r="R4" s="96" t="s">
        <v>48</v>
      </c>
      <c r="S4" s="96" t="s">
        <v>48</v>
      </c>
      <c r="T4" s="83"/>
      <c r="U4" s="83"/>
      <c r="V4" s="96" t="s">
        <v>48</v>
      </c>
      <c r="W4" s="89">
        <f t="shared" ref="W4:W44" si="0">COUNTIF(B4:V4,"x")</f>
        <v>12</v>
      </c>
    </row>
    <row r="5" spans="1:23" ht="14">
      <c r="A5" s="87" t="str">
        <f>HYPERLINK("http://app.mysidewalk.com/","mySidewalk")</f>
        <v>mySidewalk</v>
      </c>
      <c r="B5" s="94" t="s">
        <v>48</v>
      </c>
      <c r="C5" s="84"/>
      <c r="D5" s="94" t="s">
        <v>48</v>
      </c>
      <c r="E5" s="94" t="s">
        <v>48</v>
      </c>
      <c r="F5" s="84"/>
      <c r="G5" s="94" t="s">
        <v>48</v>
      </c>
      <c r="H5" s="94" t="s">
        <v>48</v>
      </c>
      <c r="I5" s="94" t="s">
        <v>48</v>
      </c>
      <c r="J5" s="94" t="s">
        <v>48</v>
      </c>
      <c r="K5" s="94" t="s">
        <v>48</v>
      </c>
      <c r="L5" s="94" t="s">
        <v>48</v>
      </c>
      <c r="M5" s="84"/>
      <c r="N5" s="84"/>
      <c r="O5" s="84"/>
      <c r="P5" s="84"/>
      <c r="Q5" s="84"/>
      <c r="R5" s="94" t="s">
        <v>48</v>
      </c>
      <c r="S5" s="94" t="s">
        <v>48</v>
      </c>
      <c r="T5" s="84"/>
      <c r="U5" s="84"/>
      <c r="V5" s="94" t="s">
        <v>48</v>
      </c>
      <c r="W5" s="90">
        <f t="shared" si="0"/>
        <v>12</v>
      </c>
    </row>
    <row r="6" spans="1:23" ht="14">
      <c r="A6" s="86" t="s">
        <v>76</v>
      </c>
      <c r="B6" s="83" t="s">
        <v>48</v>
      </c>
      <c r="C6" s="83" t="s">
        <v>48</v>
      </c>
      <c r="D6" s="96" t="s">
        <v>48</v>
      </c>
      <c r="E6" s="96" t="s">
        <v>48</v>
      </c>
      <c r="F6" s="93" t="s">
        <v>78</v>
      </c>
      <c r="G6" s="96" t="s">
        <v>48</v>
      </c>
      <c r="H6" s="96" t="s">
        <v>48</v>
      </c>
      <c r="I6" s="96" t="s">
        <v>48</v>
      </c>
      <c r="J6" s="83"/>
      <c r="K6" s="96" t="s">
        <v>48</v>
      </c>
      <c r="L6" s="96" t="s">
        <v>48</v>
      </c>
      <c r="M6" s="83"/>
      <c r="N6" s="96" t="s">
        <v>48</v>
      </c>
      <c r="O6" s="83"/>
      <c r="P6" s="83"/>
      <c r="Q6" s="83"/>
      <c r="R6" s="83"/>
      <c r="S6" s="83"/>
      <c r="T6" s="83"/>
      <c r="U6" s="83"/>
      <c r="V6" s="96" t="s">
        <v>48</v>
      </c>
      <c r="W6" s="89">
        <f t="shared" si="0"/>
        <v>11</v>
      </c>
    </row>
    <row r="7" spans="1:23" ht="14">
      <c r="A7" s="87" t="s">
        <v>93</v>
      </c>
      <c r="B7" s="94" t="s">
        <v>48</v>
      </c>
      <c r="C7" s="84"/>
      <c r="D7" s="94" t="s">
        <v>48</v>
      </c>
      <c r="E7" s="94" t="s">
        <v>48</v>
      </c>
      <c r="F7" s="84"/>
      <c r="G7" s="94" t="s">
        <v>48</v>
      </c>
      <c r="H7" s="94" t="s">
        <v>48</v>
      </c>
      <c r="I7" s="84"/>
      <c r="J7" s="94" t="s">
        <v>48</v>
      </c>
      <c r="K7" s="84"/>
      <c r="L7" s="94" t="s">
        <v>48</v>
      </c>
      <c r="M7" s="84"/>
      <c r="N7" s="84"/>
      <c r="O7" s="84"/>
      <c r="P7" s="84"/>
      <c r="Q7" s="84"/>
      <c r="R7" s="94" t="s">
        <v>48</v>
      </c>
      <c r="S7" s="94" t="s">
        <v>48</v>
      </c>
      <c r="T7" s="84"/>
      <c r="U7" s="94" t="s">
        <v>48</v>
      </c>
      <c r="V7" s="94" t="s">
        <v>48</v>
      </c>
      <c r="W7" s="90">
        <f t="shared" si="0"/>
        <v>11</v>
      </c>
    </row>
    <row r="8" spans="1:23" ht="14">
      <c r="A8" s="86" t="str">
        <f>HYPERLINK("https://www.mindmixer.com/","MindMixer")</f>
        <v>MindMixer</v>
      </c>
      <c r="B8" s="96" t="s">
        <v>48</v>
      </c>
      <c r="C8" s="83"/>
      <c r="D8" s="96" t="s">
        <v>48</v>
      </c>
      <c r="E8" s="96" t="s">
        <v>48</v>
      </c>
      <c r="F8" s="93" t="s">
        <v>71</v>
      </c>
      <c r="G8" s="96" t="s">
        <v>48</v>
      </c>
      <c r="H8" s="96" t="s">
        <v>48</v>
      </c>
      <c r="I8" s="96" t="s">
        <v>48</v>
      </c>
      <c r="J8" s="96" t="s">
        <v>48</v>
      </c>
      <c r="K8" s="96" t="s">
        <v>48</v>
      </c>
      <c r="L8" s="96" t="s">
        <v>48</v>
      </c>
      <c r="M8" s="83"/>
      <c r="N8" s="83"/>
      <c r="O8" s="83"/>
      <c r="P8" s="83"/>
      <c r="Q8" s="83"/>
      <c r="R8" s="96" t="s">
        <v>48</v>
      </c>
      <c r="S8" s="83"/>
      <c r="T8" s="83"/>
      <c r="U8" s="83"/>
      <c r="V8" s="96" t="s">
        <v>48</v>
      </c>
      <c r="W8" s="89">
        <f t="shared" si="0"/>
        <v>11</v>
      </c>
    </row>
    <row r="9" spans="1:23" ht="14">
      <c r="A9" s="87" t="s">
        <v>102</v>
      </c>
      <c r="B9" s="94" t="s">
        <v>48</v>
      </c>
      <c r="C9" s="84"/>
      <c r="D9" s="94"/>
      <c r="E9" s="94" t="s">
        <v>48</v>
      </c>
      <c r="F9" s="84"/>
      <c r="G9" s="94" t="s">
        <v>48</v>
      </c>
      <c r="H9" s="94" t="s">
        <v>48</v>
      </c>
      <c r="I9" s="94" t="s">
        <v>48</v>
      </c>
      <c r="J9" s="94" t="s">
        <v>48</v>
      </c>
      <c r="K9" s="94" t="s">
        <v>48</v>
      </c>
      <c r="L9" s="94" t="s">
        <v>48</v>
      </c>
      <c r="M9" s="84"/>
      <c r="N9" s="94" t="s">
        <v>48</v>
      </c>
      <c r="O9" s="84"/>
      <c r="P9" s="84"/>
      <c r="Q9" s="84"/>
      <c r="R9" s="94" t="s">
        <v>48</v>
      </c>
      <c r="S9" s="94" t="s">
        <v>48</v>
      </c>
      <c r="T9" s="84"/>
      <c r="U9" s="84"/>
      <c r="V9" s="84"/>
      <c r="W9" s="90">
        <f t="shared" si="0"/>
        <v>11</v>
      </c>
    </row>
    <row r="10" spans="1:23" ht="14">
      <c r="A10" s="86" t="s">
        <v>122</v>
      </c>
      <c r="B10" s="96" t="s">
        <v>48</v>
      </c>
      <c r="C10" s="83"/>
      <c r="D10" s="83"/>
      <c r="E10" s="96" t="s">
        <v>48</v>
      </c>
      <c r="F10" s="83"/>
      <c r="G10" s="96" t="s">
        <v>48</v>
      </c>
      <c r="H10" s="96" t="s">
        <v>48</v>
      </c>
      <c r="I10" s="96" t="s">
        <v>48</v>
      </c>
      <c r="J10" s="96" t="s">
        <v>48</v>
      </c>
      <c r="K10" s="83"/>
      <c r="L10" s="96" t="s">
        <v>48</v>
      </c>
      <c r="M10" s="83"/>
      <c r="N10" s="83"/>
      <c r="O10" s="83"/>
      <c r="P10" s="83"/>
      <c r="Q10" s="96" t="s">
        <v>48</v>
      </c>
      <c r="R10" s="96" t="s">
        <v>48</v>
      </c>
      <c r="S10" s="83"/>
      <c r="T10" s="83"/>
      <c r="U10" s="96" t="s">
        <v>48</v>
      </c>
      <c r="V10" s="96" t="s">
        <v>48</v>
      </c>
      <c r="W10" s="89">
        <f t="shared" si="0"/>
        <v>11</v>
      </c>
    </row>
    <row r="11" spans="1:23" ht="14">
      <c r="A11" s="87" t="s">
        <v>89</v>
      </c>
      <c r="B11" s="84" t="s">
        <v>48</v>
      </c>
      <c r="C11" s="84" t="s">
        <v>48</v>
      </c>
      <c r="D11" s="94" t="s">
        <v>48</v>
      </c>
      <c r="E11" s="94" t="s">
        <v>48</v>
      </c>
      <c r="F11" s="95" t="s">
        <v>71</v>
      </c>
      <c r="G11" s="94" t="s">
        <v>48</v>
      </c>
      <c r="H11" s="94" t="s">
        <v>48</v>
      </c>
      <c r="I11" s="94" t="s">
        <v>48</v>
      </c>
      <c r="J11" s="84"/>
      <c r="K11" s="84"/>
      <c r="L11" s="94" t="s">
        <v>48</v>
      </c>
      <c r="M11" s="84"/>
      <c r="N11" s="94" t="s">
        <v>48</v>
      </c>
      <c r="O11" s="84"/>
      <c r="P11" s="84"/>
      <c r="Q11" s="84"/>
      <c r="R11" s="84"/>
      <c r="S11" s="84"/>
      <c r="T11" s="84"/>
      <c r="U11" s="84"/>
      <c r="V11" s="94" t="s">
        <v>48</v>
      </c>
      <c r="W11" s="90">
        <f t="shared" si="0"/>
        <v>10</v>
      </c>
    </row>
    <row r="12" spans="1:23" ht="14">
      <c r="A12" s="86" t="s">
        <v>131</v>
      </c>
      <c r="B12" s="96" t="s">
        <v>48</v>
      </c>
      <c r="C12" s="83" t="s">
        <v>48</v>
      </c>
      <c r="D12" s="96" t="s">
        <v>48</v>
      </c>
      <c r="E12" s="96" t="s">
        <v>48</v>
      </c>
      <c r="F12" s="93" t="s">
        <v>133</v>
      </c>
      <c r="G12" s="96" t="s">
        <v>48</v>
      </c>
      <c r="H12" s="96" t="s">
        <v>48</v>
      </c>
      <c r="I12" s="96" t="s">
        <v>48</v>
      </c>
      <c r="J12" s="83"/>
      <c r="K12" s="83"/>
      <c r="L12" s="96" t="s">
        <v>48</v>
      </c>
      <c r="M12" s="83"/>
      <c r="N12" s="96" t="s">
        <v>48</v>
      </c>
      <c r="O12" s="83"/>
      <c r="P12" s="83"/>
      <c r="Q12" s="83"/>
      <c r="R12" s="83"/>
      <c r="S12" s="83"/>
      <c r="T12" s="83"/>
      <c r="U12" s="83"/>
      <c r="V12" s="96" t="s">
        <v>48</v>
      </c>
      <c r="W12" s="89">
        <f t="shared" si="0"/>
        <v>10</v>
      </c>
    </row>
    <row r="13" spans="1:23" ht="14">
      <c r="A13" s="87" t="s">
        <v>134</v>
      </c>
      <c r="B13" s="94" t="s">
        <v>48</v>
      </c>
      <c r="C13" s="84" t="s">
        <v>48</v>
      </c>
      <c r="D13" s="94" t="s">
        <v>48</v>
      </c>
      <c r="E13" s="94" t="s">
        <v>48</v>
      </c>
      <c r="F13" s="84"/>
      <c r="G13" s="84"/>
      <c r="H13" s="94" t="s">
        <v>48</v>
      </c>
      <c r="I13" s="94" t="s">
        <v>48</v>
      </c>
      <c r="J13" s="94" t="s">
        <v>48</v>
      </c>
      <c r="K13" s="94" t="s">
        <v>48</v>
      </c>
      <c r="L13" s="94" t="s">
        <v>48</v>
      </c>
      <c r="M13" s="94" t="s">
        <v>48</v>
      </c>
      <c r="N13" s="84"/>
      <c r="O13" s="84"/>
      <c r="P13" s="84"/>
      <c r="Q13" s="84"/>
      <c r="R13" s="84"/>
      <c r="S13" s="84"/>
      <c r="T13" s="84"/>
      <c r="U13" s="84"/>
      <c r="V13" s="84"/>
      <c r="W13" s="90">
        <f t="shared" si="0"/>
        <v>10</v>
      </c>
    </row>
    <row r="14" spans="1:23" ht="14">
      <c r="A14" s="86" t="s">
        <v>142</v>
      </c>
      <c r="B14" s="96" t="s">
        <v>48</v>
      </c>
      <c r="C14" s="83" t="s">
        <v>48</v>
      </c>
      <c r="D14" s="96" t="s">
        <v>48</v>
      </c>
      <c r="E14" s="96" t="s">
        <v>48</v>
      </c>
      <c r="F14" s="83"/>
      <c r="G14" s="96"/>
      <c r="H14" s="96" t="s">
        <v>48</v>
      </c>
      <c r="I14" s="96" t="s">
        <v>48</v>
      </c>
      <c r="J14" s="96" t="s">
        <v>48</v>
      </c>
      <c r="K14" s="96" t="s">
        <v>48</v>
      </c>
      <c r="L14" s="96" t="s">
        <v>48</v>
      </c>
      <c r="M14" s="96" t="s">
        <v>48</v>
      </c>
      <c r="N14" s="83"/>
      <c r="O14" s="83"/>
      <c r="P14" s="83"/>
      <c r="Q14" s="83"/>
      <c r="R14" s="83"/>
      <c r="S14" s="83"/>
      <c r="T14" s="83"/>
      <c r="U14" s="83"/>
      <c r="V14" s="83"/>
      <c r="W14" s="89">
        <f t="shared" si="0"/>
        <v>10</v>
      </c>
    </row>
    <row r="15" spans="1:23" ht="14">
      <c r="A15" s="87" t="str">
        <f>HYPERLINK("https://www.bangthetable.com/","Bang the Table")</f>
        <v>Bang the Table</v>
      </c>
      <c r="B15" s="95" t="s">
        <v>48</v>
      </c>
      <c r="C15" s="84"/>
      <c r="D15" s="84"/>
      <c r="E15" s="94" t="s">
        <v>48</v>
      </c>
      <c r="F15" s="84"/>
      <c r="G15" s="94" t="s">
        <v>48</v>
      </c>
      <c r="H15" s="94" t="s">
        <v>48</v>
      </c>
      <c r="I15" s="84"/>
      <c r="J15" s="94" t="s">
        <v>48</v>
      </c>
      <c r="K15" s="94" t="s">
        <v>48</v>
      </c>
      <c r="L15" s="84"/>
      <c r="M15" s="94" t="s">
        <v>48</v>
      </c>
      <c r="N15" s="94" t="s">
        <v>48</v>
      </c>
      <c r="O15" s="84"/>
      <c r="P15" s="84"/>
      <c r="Q15" s="84"/>
      <c r="R15" s="94" t="s">
        <v>48</v>
      </c>
      <c r="S15" s="84"/>
      <c r="T15" s="84"/>
      <c r="U15" s="84"/>
      <c r="V15" s="84"/>
      <c r="W15" s="90">
        <f t="shared" si="0"/>
        <v>9</v>
      </c>
    </row>
    <row r="16" spans="1:23" ht="14">
      <c r="A16" s="86" t="s">
        <v>65</v>
      </c>
      <c r="B16" s="83" t="s">
        <v>48</v>
      </c>
      <c r="C16" s="96"/>
      <c r="D16" s="83"/>
      <c r="E16" s="96" t="s">
        <v>48</v>
      </c>
      <c r="F16" s="83"/>
      <c r="G16" s="96" t="s">
        <v>48</v>
      </c>
      <c r="H16" s="96" t="s">
        <v>48</v>
      </c>
      <c r="I16" s="96" t="s">
        <v>48</v>
      </c>
      <c r="J16" s="96" t="s">
        <v>48</v>
      </c>
      <c r="K16" s="96" t="s">
        <v>48</v>
      </c>
      <c r="L16" s="96" t="s">
        <v>48</v>
      </c>
      <c r="M16" s="83"/>
      <c r="N16" s="83"/>
      <c r="O16" s="83"/>
      <c r="P16" s="83"/>
      <c r="Q16" s="83"/>
      <c r="R16" s="96" t="s">
        <v>48</v>
      </c>
      <c r="S16" s="83"/>
      <c r="T16" s="83"/>
      <c r="U16" s="83"/>
      <c r="V16" s="83"/>
      <c r="W16" s="89">
        <f t="shared" si="0"/>
        <v>9</v>
      </c>
    </row>
    <row r="17" spans="1:23" ht="14">
      <c r="A17" s="87" t="str">
        <f>HYPERLINK("https://www.enterprisecommunity.org/opportunity360/community-engagement-toolkit/engaging-plans","Engaging Plans")</f>
        <v>Engaging Plans</v>
      </c>
      <c r="B17" s="84" t="s">
        <v>48</v>
      </c>
      <c r="C17" s="84"/>
      <c r="D17" s="84"/>
      <c r="E17" s="94" t="s">
        <v>48</v>
      </c>
      <c r="F17" s="84"/>
      <c r="G17" s="94" t="s">
        <v>48</v>
      </c>
      <c r="H17" s="94" t="s">
        <v>48</v>
      </c>
      <c r="I17" s="84"/>
      <c r="J17" s="94" t="s">
        <v>48</v>
      </c>
      <c r="K17" s="94" t="s">
        <v>48</v>
      </c>
      <c r="L17" s="94" t="s">
        <v>48</v>
      </c>
      <c r="M17" s="94" t="s">
        <v>48</v>
      </c>
      <c r="N17" s="94" t="s">
        <v>48</v>
      </c>
      <c r="O17" s="84"/>
      <c r="P17" s="84"/>
      <c r="Q17" s="84"/>
      <c r="R17" s="84"/>
      <c r="S17" s="84"/>
      <c r="T17" s="94"/>
      <c r="U17" s="84"/>
      <c r="V17" s="84"/>
      <c r="W17" s="90">
        <f t="shared" si="0"/>
        <v>9</v>
      </c>
    </row>
    <row r="18" spans="1:23" ht="14">
      <c r="A18" s="86" t="str">
        <f>HYPERLINK("https://www.enterprisecommunity.org/opportunity360/community-engagement-toolkit/engaging-plans","Enterprise Community")</f>
        <v>Enterprise Community</v>
      </c>
      <c r="B18" s="83" t="s">
        <v>48</v>
      </c>
      <c r="C18" s="83"/>
      <c r="D18" s="83"/>
      <c r="E18" s="96" t="s">
        <v>48</v>
      </c>
      <c r="F18" s="83"/>
      <c r="G18" s="96" t="s">
        <v>48</v>
      </c>
      <c r="H18" s="96" t="s">
        <v>48</v>
      </c>
      <c r="I18" s="83"/>
      <c r="J18" s="96" t="s">
        <v>48</v>
      </c>
      <c r="K18" s="96" t="s">
        <v>48</v>
      </c>
      <c r="L18" s="83"/>
      <c r="M18" s="96" t="s">
        <v>48</v>
      </c>
      <c r="N18" s="96" t="s">
        <v>48</v>
      </c>
      <c r="O18" s="83"/>
      <c r="P18" s="83"/>
      <c r="Q18" s="83"/>
      <c r="R18" s="96" t="s">
        <v>48</v>
      </c>
      <c r="S18" s="83"/>
      <c r="T18" s="83"/>
      <c r="U18" s="83"/>
      <c r="V18" s="83"/>
      <c r="W18" s="89">
        <f t="shared" si="0"/>
        <v>9</v>
      </c>
    </row>
    <row r="19" spans="1:23" ht="14">
      <c r="A19" s="87" t="str">
        <f>HYPERLINK("http://ideascale.com/","IdeaScale")</f>
        <v>IdeaScale</v>
      </c>
      <c r="B19" s="84" t="s">
        <v>48</v>
      </c>
      <c r="C19" s="84"/>
      <c r="D19" s="94" t="s">
        <v>48</v>
      </c>
      <c r="E19" s="94" t="s">
        <v>48</v>
      </c>
      <c r="F19" s="84" t="s">
        <v>88</v>
      </c>
      <c r="G19" s="94" t="s">
        <v>48</v>
      </c>
      <c r="H19" s="94" t="s">
        <v>48</v>
      </c>
      <c r="I19" s="84"/>
      <c r="J19" s="94" t="s">
        <v>48</v>
      </c>
      <c r="K19" s="94" t="s">
        <v>48</v>
      </c>
      <c r="L19" s="94" t="s">
        <v>48</v>
      </c>
      <c r="M19" s="84"/>
      <c r="N19" s="84"/>
      <c r="O19" s="84"/>
      <c r="P19" s="84"/>
      <c r="Q19" s="84"/>
      <c r="R19" s="94" t="s">
        <v>48</v>
      </c>
      <c r="S19" s="84"/>
      <c r="T19" s="84"/>
      <c r="U19" s="84"/>
      <c r="V19" s="84"/>
      <c r="W19" s="90">
        <f t="shared" si="0"/>
        <v>9</v>
      </c>
    </row>
    <row r="20" spans="1:23" ht="14">
      <c r="A20" s="86" t="str">
        <f>HYPERLINK("http://maptionnaire.com/","Maptionnaire")</f>
        <v>Maptionnaire</v>
      </c>
      <c r="B20" s="96" t="s">
        <v>48</v>
      </c>
      <c r="C20" s="83"/>
      <c r="D20" s="83"/>
      <c r="E20" s="96" t="s">
        <v>48</v>
      </c>
      <c r="F20" s="93" t="s">
        <v>52</v>
      </c>
      <c r="G20" s="96" t="s">
        <v>48</v>
      </c>
      <c r="H20" s="96" t="s">
        <v>48</v>
      </c>
      <c r="I20" s="83"/>
      <c r="J20" s="83"/>
      <c r="K20" s="96" t="s">
        <v>48</v>
      </c>
      <c r="L20" s="96" t="s">
        <v>48</v>
      </c>
      <c r="M20" s="83"/>
      <c r="N20" s="83"/>
      <c r="O20" s="83"/>
      <c r="P20" s="83"/>
      <c r="Q20" s="83"/>
      <c r="R20" s="96" t="s">
        <v>48</v>
      </c>
      <c r="S20" s="96" t="s">
        <v>48</v>
      </c>
      <c r="T20" s="83"/>
      <c r="U20" s="83"/>
      <c r="V20" s="96" t="s">
        <v>48</v>
      </c>
      <c r="W20" s="89">
        <f t="shared" si="0"/>
        <v>9</v>
      </c>
    </row>
    <row r="21" spans="1:23" ht="14">
      <c r="A21" s="87" t="s">
        <v>140</v>
      </c>
      <c r="B21" s="94" t="s">
        <v>48</v>
      </c>
      <c r="C21" s="84" t="s">
        <v>48</v>
      </c>
      <c r="D21" s="94" t="s">
        <v>48</v>
      </c>
      <c r="E21" s="94" t="s">
        <v>48</v>
      </c>
      <c r="F21" s="95" t="s">
        <v>133</v>
      </c>
      <c r="G21" s="94" t="s">
        <v>48</v>
      </c>
      <c r="H21" s="94" t="s">
        <v>48</v>
      </c>
      <c r="I21" s="94" t="s">
        <v>48</v>
      </c>
      <c r="J21" s="84"/>
      <c r="K21" s="84"/>
      <c r="L21" s="84"/>
      <c r="M21" s="84"/>
      <c r="N21" s="94" t="s">
        <v>48</v>
      </c>
      <c r="O21" s="84"/>
      <c r="P21" s="84"/>
      <c r="Q21" s="84"/>
      <c r="R21" s="84"/>
      <c r="S21" s="84"/>
      <c r="T21" s="84"/>
      <c r="U21" s="84"/>
      <c r="V21" s="94" t="s">
        <v>48</v>
      </c>
      <c r="W21" s="90">
        <f t="shared" si="0"/>
        <v>9</v>
      </c>
    </row>
    <row r="22" spans="1:23" ht="14">
      <c r="A22" s="86" t="str">
        <f>HYPERLINK("https://www.citizenlab.co/platform","Citizen Lab")</f>
        <v>Citizen Lab</v>
      </c>
      <c r="B22" s="93" t="s">
        <v>48</v>
      </c>
      <c r="C22" s="83"/>
      <c r="D22" s="96"/>
      <c r="E22" s="96" t="s">
        <v>48</v>
      </c>
      <c r="F22" s="96" t="s">
        <v>52</v>
      </c>
      <c r="G22" s="96" t="s">
        <v>48</v>
      </c>
      <c r="H22" s="96" t="s">
        <v>48</v>
      </c>
      <c r="I22" s="96" t="s">
        <v>48</v>
      </c>
      <c r="J22" s="96" t="s">
        <v>48</v>
      </c>
      <c r="K22" s="96" t="s">
        <v>48</v>
      </c>
      <c r="L22" s="83"/>
      <c r="M22" s="83"/>
      <c r="N22" s="83"/>
      <c r="O22" s="83"/>
      <c r="P22" s="83"/>
      <c r="Q22" s="83"/>
      <c r="R22" s="83"/>
      <c r="S22" s="83"/>
      <c r="T22" s="83"/>
      <c r="U22" s="96" t="s">
        <v>48</v>
      </c>
      <c r="V22" s="83"/>
      <c r="W22" s="89">
        <f t="shared" si="0"/>
        <v>8</v>
      </c>
    </row>
    <row r="23" spans="1:23" ht="14">
      <c r="A23" s="87" t="str">
        <f>HYPERLINK("https://engagementhub.com.au/","Engagement Hub")</f>
        <v>Engagement Hub</v>
      </c>
      <c r="B23" s="84" t="s">
        <v>48</v>
      </c>
      <c r="C23" s="84"/>
      <c r="D23" s="84"/>
      <c r="E23" s="94" t="s">
        <v>48</v>
      </c>
      <c r="F23" s="95" t="s">
        <v>71</v>
      </c>
      <c r="G23" s="94" t="s">
        <v>48</v>
      </c>
      <c r="H23" s="94" t="s">
        <v>48</v>
      </c>
      <c r="I23" s="84"/>
      <c r="J23" s="94" t="s">
        <v>48</v>
      </c>
      <c r="K23" s="94" t="s">
        <v>48</v>
      </c>
      <c r="L23" s="94" t="s">
        <v>48</v>
      </c>
      <c r="M23" s="84"/>
      <c r="N23" s="84"/>
      <c r="O23" s="84"/>
      <c r="P23" s="84"/>
      <c r="Q23" s="84"/>
      <c r="R23" s="94" t="s">
        <v>48</v>
      </c>
      <c r="S23" s="84"/>
      <c r="T23" s="84"/>
      <c r="U23" s="84"/>
      <c r="V23" s="84"/>
      <c r="W23" s="90">
        <f t="shared" si="0"/>
        <v>8</v>
      </c>
    </row>
    <row r="24" spans="1:23" ht="14">
      <c r="A24" s="86" t="s">
        <v>74</v>
      </c>
      <c r="B24" s="83" t="s">
        <v>48</v>
      </c>
      <c r="C24" s="83"/>
      <c r="D24" s="83"/>
      <c r="E24" s="96" t="s">
        <v>48</v>
      </c>
      <c r="F24" s="83"/>
      <c r="G24" s="83"/>
      <c r="H24" s="96" t="s">
        <v>48</v>
      </c>
      <c r="I24" s="83"/>
      <c r="J24" s="96" t="s">
        <v>48</v>
      </c>
      <c r="K24" s="83"/>
      <c r="L24" s="96" t="s">
        <v>48</v>
      </c>
      <c r="M24" s="83"/>
      <c r="N24" s="83"/>
      <c r="O24" s="83"/>
      <c r="P24" s="83"/>
      <c r="Q24" s="83"/>
      <c r="R24" s="96" t="s">
        <v>48</v>
      </c>
      <c r="S24" s="96" t="s">
        <v>48</v>
      </c>
      <c r="T24" s="83"/>
      <c r="U24" s="83"/>
      <c r="V24" s="96" t="s">
        <v>48</v>
      </c>
      <c r="W24" s="89">
        <f t="shared" si="0"/>
        <v>8</v>
      </c>
    </row>
    <row r="25" spans="1:23" ht="14">
      <c r="A25" s="87" t="s">
        <v>91</v>
      </c>
      <c r="B25" s="94" t="s">
        <v>48</v>
      </c>
      <c r="C25" s="84" t="s">
        <v>56</v>
      </c>
      <c r="D25" s="84"/>
      <c r="E25" s="94" t="s">
        <v>48</v>
      </c>
      <c r="F25" s="84"/>
      <c r="G25" s="94" t="s">
        <v>48</v>
      </c>
      <c r="H25" s="94" t="s">
        <v>48</v>
      </c>
      <c r="I25" s="94" t="s">
        <v>48</v>
      </c>
      <c r="J25" s="94" t="s">
        <v>48</v>
      </c>
      <c r="K25" s="94" t="s">
        <v>48</v>
      </c>
      <c r="L25" s="84"/>
      <c r="M25" s="84"/>
      <c r="N25" s="84"/>
      <c r="O25" s="84"/>
      <c r="P25" s="84"/>
      <c r="Q25" s="84"/>
      <c r="R25" s="94" t="s">
        <v>48</v>
      </c>
      <c r="S25" s="84"/>
      <c r="T25" s="84"/>
      <c r="U25" s="84"/>
      <c r="V25" s="84"/>
      <c r="W25" s="90">
        <f t="shared" si="0"/>
        <v>8</v>
      </c>
    </row>
    <row r="26" spans="1:23" ht="14">
      <c r="A26" s="86" t="s">
        <v>97</v>
      </c>
      <c r="B26" s="96" t="s">
        <v>48</v>
      </c>
      <c r="C26" s="96" t="s">
        <v>56</v>
      </c>
      <c r="D26" s="83"/>
      <c r="E26" s="96" t="s">
        <v>48</v>
      </c>
      <c r="F26" s="93" t="s">
        <v>52</v>
      </c>
      <c r="G26" s="83"/>
      <c r="H26" s="96" t="s">
        <v>48</v>
      </c>
      <c r="I26" s="96" t="s">
        <v>48</v>
      </c>
      <c r="J26" s="83"/>
      <c r="K26" s="96" t="s">
        <v>48</v>
      </c>
      <c r="L26" s="96" t="s">
        <v>48</v>
      </c>
      <c r="M26" s="96" t="s">
        <v>48</v>
      </c>
      <c r="N26" s="83"/>
      <c r="O26" s="83"/>
      <c r="P26" s="83"/>
      <c r="Q26" s="96" t="s">
        <v>48</v>
      </c>
      <c r="R26" s="83"/>
      <c r="S26" s="83"/>
      <c r="T26" s="83"/>
      <c r="U26" s="83"/>
      <c r="V26" s="83"/>
      <c r="W26" s="89">
        <f t="shared" si="0"/>
        <v>8</v>
      </c>
    </row>
    <row r="27" spans="1:23" ht="14">
      <c r="A27" s="87" t="s">
        <v>110</v>
      </c>
      <c r="B27" s="94" t="s">
        <v>48</v>
      </c>
      <c r="C27" s="94" t="s">
        <v>48</v>
      </c>
      <c r="D27" s="94" t="s">
        <v>48</v>
      </c>
      <c r="E27" s="94" t="s">
        <v>48</v>
      </c>
      <c r="F27" s="84"/>
      <c r="G27" s="94" t="s">
        <v>48</v>
      </c>
      <c r="H27" s="94" t="s">
        <v>48</v>
      </c>
      <c r="I27" s="94" t="s">
        <v>48</v>
      </c>
      <c r="J27" s="84"/>
      <c r="K27" s="84"/>
      <c r="L27" s="84"/>
      <c r="M27" s="84"/>
      <c r="N27" s="94" t="s">
        <v>48</v>
      </c>
      <c r="O27" s="84"/>
      <c r="P27" s="84"/>
      <c r="Q27" s="84"/>
      <c r="R27" s="84"/>
      <c r="S27" s="84"/>
      <c r="T27" s="84"/>
      <c r="U27" s="84"/>
      <c r="V27" s="84"/>
      <c r="W27" s="90">
        <f t="shared" si="0"/>
        <v>8</v>
      </c>
    </row>
    <row r="28" spans="1:23" ht="14">
      <c r="A28" s="86" t="s">
        <v>120</v>
      </c>
      <c r="B28" s="96" t="s">
        <v>48</v>
      </c>
      <c r="C28" s="83"/>
      <c r="D28" s="83"/>
      <c r="E28" s="96" t="s">
        <v>48</v>
      </c>
      <c r="F28" s="93" t="s">
        <v>71</v>
      </c>
      <c r="G28" s="96" t="s">
        <v>48</v>
      </c>
      <c r="H28" s="96" t="s">
        <v>48</v>
      </c>
      <c r="I28" s="83"/>
      <c r="J28" s="83"/>
      <c r="K28" s="96" t="s">
        <v>48</v>
      </c>
      <c r="L28" s="96" t="s">
        <v>48</v>
      </c>
      <c r="M28" s="83"/>
      <c r="N28" s="83"/>
      <c r="O28" s="83"/>
      <c r="P28" s="83"/>
      <c r="Q28" s="96" t="s">
        <v>48</v>
      </c>
      <c r="R28" s="96" t="s">
        <v>48</v>
      </c>
      <c r="S28" s="83"/>
      <c r="T28" s="83"/>
      <c r="U28" s="83"/>
      <c r="V28" s="83"/>
      <c r="W28" s="89">
        <f t="shared" si="0"/>
        <v>8</v>
      </c>
    </row>
    <row r="29" spans="1:23" ht="14">
      <c r="A29" s="87" t="s">
        <v>129</v>
      </c>
      <c r="B29" s="94" t="s">
        <v>48</v>
      </c>
      <c r="C29" s="84"/>
      <c r="D29" s="94" t="s">
        <v>48</v>
      </c>
      <c r="E29" s="94" t="s">
        <v>48</v>
      </c>
      <c r="F29" s="84"/>
      <c r="G29" s="94" t="s">
        <v>48</v>
      </c>
      <c r="H29" s="94" t="s">
        <v>48</v>
      </c>
      <c r="I29" s="84"/>
      <c r="J29" s="94" t="s">
        <v>48</v>
      </c>
      <c r="K29" s="84"/>
      <c r="L29" s="84"/>
      <c r="M29" s="84"/>
      <c r="N29" s="84"/>
      <c r="O29" s="84"/>
      <c r="P29" s="84"/>
      <c r="Q29" s="94" t="s">
        <v>48</v>
      </c>
      <c r="R29" s="84"/>
      <c r="S29" s="84"/>
      <c r="T29" s="84"/>
      <c r="U29" s="84"/>
      <c r="V29" s="94" t="s">
        <v>48</v>
      </c>
      <c r="W29" s="90">
        <f t="shared" si="0"/>
        <v>8</v>
      </c>
    </row>
    <row r="30" spans="1:23" ht="14">
      <c r="A30" s="86" t="str">
        <f>HYPERLINK("https://anchor.fm/","Anchor")</f>
        <v>Anchor</v>
      </c>
      <c r="B30" s="83" t="s">
        <v>48</v>
      </c>
      <c r="C30" s="83" t="s">
        <v>48</v>
      </c>
      <c r="D30" s="83"/>
      <c r="E30" s="96" t="s">
        <v>48</v>
      </c>
      <c r="F30" s="83"/>
      <c r="G30" s="83"/>
      <c r="H30" s="96" t="s">
        <v>48</v>
      </c>
      <c r="I30" s="96" t="s">
        <v>48</v>
      </c>
      <c r="J30" s="83"/>
      <c r="K30" s="83"/>
      <c r="L30" s="83"/>
      <c r="M30" s="83"/>
      <c r="N30" s="83"/>
      <c r="O30" s="96" t="s">
        <v>48</v>
      </c>
      <c r="P30" s="83"/>
      <c r="Q30" s="83"/>
      <c r="R30" s="83"/>
      <c r="S30" s="83"/>
      <c r="T30" s="83"/>
      <c r="U30" s="83"/>
      <c r="V30" s="96" t="s">
        <v>48</v>
      </c>
      <c r="W30" s="89">
        <f t="shared" si="0"/>
        <v>7</v>
      </c>
    </row>
    <row r="31" spans="1:23" ht="14">
      <c r="A31" s="87" t="str">
        <f>HYPERLINK("https://www.courbanize.com/","coUrbanize")</f>
        <v>coUrbanize</v>
      </c>
      <c r="B31" s="84" t="s">
        <v>48</v>
      </c>
      <c r="C31" s="84"/>
      <c r="D31" s="94" t="s">
        <v>48</v>
      </c>
      <c r="E31" s="94" t="s">
        <v>48</v>
      </c>
      <c r="F31" s="84"/>
      <c r="G31" s="94" t="s">
        <v>48</v>
      </c>
      <c r="H31" s="94" t="s">
        <v>48</v>
      </c>
      <c r="I31" s="84"/>
      <c r="J31" s="94" t="s">
        <v>48</v>
      </c>
      <c r="K31" s="84"/>
      <c r="L31" s="84"/>
      <c r="M31" s="84"/>
      <c r="N31" s="84"/>
      <c r="O31" s="84"/>
      <c r="P31" s="84"/>
      <c r="Q31" s="84"/>
      <c r="R31" s="94" t="s">
        <v>48</v>
      </c>
      <c r="S31" s="84"/>
      <c r="T31" s="84"/>
      <c r="U31" s="84"/>
      <c r="V31" s="84"/>
      <c r="W31" s="90">
        <f t="shared" si="0"/>
        <v>7</v>
      </c>
    </row>
    <row r="32" spans="1:23" ht="14">
      <c r="A32" s="86" t="s">
        <v>65</v>
      </c>
      <c r="B32" s="83" t="s">
        <v>48</v>
      </c>
      <c r="C32" s="83"/>
      <c r="D32" s="83"/>
      <c r="E32" s="96" t="s">
        <v>48</v>
      </c>
      <c r="F32" s="83"/>
      <c r="G32" s="96" t="s">
        <v>48</v>
      </c>
      <c r="H32" s="96" t="s">
        <v>48</v>
      </c>
      <c r="I32" s="83"/>
      <c r="J32" s="83"/>
      <c r="K32" s="96" t="s">
        <v>48</v>
      </c>
      <c r="L32" s="96" t="s">
        <v>48</v>
      </c>
      <c r="M32" s="83"/>
      <c r="N32" s="83"/>
      <c r="O32" s="83"/>
      <c r="P32" s="83"/>
      <c r="Q32" s="83"/>
      <c r="R32" s="96" t="s">
        <v>48</v>
      </c>
      <c r="S32" s="83"/>
      <c r="T32" s="83"/>
      <c r="U32" s="83"/>
      <c r="V32" s="83"/>
      <c r="W32" s="89">
        <f t="shared" si="0"/>
        <v>7</v>
      </c>
    </row>
    <row r="33" spans="1:23" ht="14">
      <c r="A33" s="87" t="s">
        <v>80</v>
      </c>
      <c r="B33" s="84" t="s">
        <v>48</v>
      </c>
      <c r="C33" s="84" t="s">
        <v>48</v>
      </c>
      <c r="D33" s="84"/>
      <c r="E33" s="94" t="s">
        <v>48</v>
      </c>
      <c r="F33" s="84"/>
      <c r="G33" s="94" t="s">
        <v>48</v>
      </c>
      <c r="H33" s="94" t="s">
        <v>48</v>
      </c>
      <c r="I33" s="94" t="s">
        <v>48</v>
      </c>
      <c r="J33" s="84"/>
      <c r="K33" s="94" t="s">
        <v>48</v>
      </c>
      <c r="L33" s="84"/>
      <c r="M33" s="84"/>
      <c r="N33" s="84"/>
      <c r="O33" s="84"/>
      <c r="P33" s="84"/>
      <c r="Q33" s="84"/>
      <c r="R33" s="84"/>
      <c r="S33" s="84"/>
      <c r="T33" s="84"/>
      <c r="U33" s="84"/>
      <c r="V33" s="84"/>
      <c r="W33" s="90">
        <f t="shared" si="0"/>
        <v>7</v>
      </c>
    </row>
    <row r="34" spans="1:23" ht="14">
      <c r="A34" s="86" t="str">
        <f>HYPERLINK("https://www.google.com/mymaps","Google My Maps")</f>
        <v>Google My Maps</v>
      </c>
      <c r="B34" s="83" t="s">
        <v>48</v>
      </c>
      <c r="C34" s="83" t="s">
        <v>48</v>
      </c>
      <c r="D34" s="96" t="s">
        <v>48</v>
      </c>
      <c r="E34" s="96" t="s">
        <v>48</v>
      </c>
      <c r="F34" s="83"/>
      <c r="G34" s="83"/>
      <c r="H34" s="96" t="s">
        <v>48</v>
      </c>
      <c r="I34" s="96" t="s">
        <v>48</v>
      </c>
      <c r="J34" s="83"/>
      <c r="K34" s="83"/>
      <c r="L34" s="83"/>
      <c r="M34" s="83"/>
      <c r="N34" s="83"/>
      <c r="O34" s="83"/>
      <c r="P34" s="83"/>
      <c r="Q34" s="83"/>
      <c r="R34" s="96" t="s">
        <v>48</v>
      </c>
      <c r="S34" s="83"/>
      <c r="T34" s="83"/>
      <c r="U34" s="83"/>
      <c r="V34" s="83"/>
      <c r="W34" s="89">
        <f t="shared" si="0"/>
        <v>7</v>
      </c>
    </row>
    <row r="35" spans="1:23" ht="14">
      <c r="A35" s="87" t="s">
        <v>85</v>
      </c>
      <c r="B35" s="84" t="s">
        <v>48</v>
      </c>
      <c r="C35" s="84"/>
      <c r="D35" s="84"/>
      <c r="E35" s="94" t="s">
        <v>48</v>
      </c>
      <c r="F35" s="84"/>
      <c r="G35" s="94" t="s">
        <v>48</v>
      </c>
      <c r="H35" s="94" t="s">
        <v>48</v>
      </c>
      <c r="I35" s="84"/>
      <c r="J35" s="94" t="s">
        <v>48</v>
      </c>
      <c r="K35" s="94" t="s">
        <v>48</v>
      </c>
      <c r="L35" s="84"/>
      <c r="M35" s="94" t="s">
        <v>48</v>
      </c>
      <c r="N35" s="84"/>
      <c r="O35" s="84"/>
      <c r="P35" s="84"/>
      <c r="Q35" s="84"/>
      <c r="R35" s="84"/>
      <c r="S35" s="84"/>
      <c r="T35" s="84"/>
      <c r="U35" s="84"/>
      <c r="V35" s="84"/>
      <c r="W35" s="90">
        <f t="shared" si="0"/>
        <v>7</v>
      </c>
    </row>
    <row r="36" spans="1:23" ht="14">
      <c r="A36" s="86" t="s">
        <v>83</v>
      </c>
      <c r="B36" s="83" t="s">
        <v>48</v>
      </c>
      <c r="C36" s="83"/>
      <c r="D36" s="83"/>
      <c r="E36" s="96" t="s">
        <v>48</v>
      </c>
      <c r="F36" s="83"/>
      <c r="G36" s="96" t="s">
        <v>48</v>
      </c>
      <c r="H36" s="96" t="s">
        <v>48</v>
      </c>
      <c r="I36" s="83"/>
      <c r="J36" s="96" t="s">
        <v>48</v>
      </c>
      <c r="K36" s="96" t="s">
        <v>48</v>
      </c>
      <c r="L36" s="83"/>
      <c r="M36" s="83"/>
      <c r="N36" s="83"/>
      <c r="O36" s="83"/>
      <c r="P36" s="83"/>
      <c r="Q36" s="83"/>
      <c r="R36" s="83"/>
      <c r="S36" s="83"/>
      <c r="T36" s="83"/>
      <c r="U36" s="83"/>
      <c r="V36" s="83"/>
      <c r="W36" s="89">
        <f t="shared" si="0"/>
        <v>6</v>
      </c>
    </row>
    <row r="37" spans="1:23" ht="14">
      <c r="A37" s="87" t="s">
        <v>104</v>
      </c>
      <c r="B37" s="84" t="s">
        <v>48</v>
      </c>
      <c r="C37" s="84" t="s">
        <v>48</v>
      </c>
      <c r="D37" s="94" t="s">
        <v>48</v>
      </c>
      <c r="E37" s="84"/>
      <c r="F37" s="84"/>
      <c r="G37" s="84"/>
      <c r="H37" s="94" t="s">
        <v>48</v>
      </c>
      <c r="I37" s="94" t="s">
        <v>48</v>
      </c>
      <c r="J37" s="84"/>
      <c r="K37" s="84"/>
      <c r="L37" s="84"/>
      <c r="M37" s="84"/>
      <c r="N37" s="84"/>
      <c r="O37" s="84"/>
      <c r="P37" s="84"/>
      <c r="Q37" s="94" t="s">
        <v>48</v>
      </c>
      <c r="R37" s="84"/>
      <c r="S37" s="84"/>
      <c r="T37" s="84"/>
      <c r="U37" s="84"/>
      <c r="V37" s="84"/>
      <c r="W37" s="90">
        <f t="shared" si="0"/>
        <v>6</v>
      </c>
    </row>
    <row r="38" spans="1:23" ht="14">
      <c r="A38" s="86" t="s">
        <v>113</v>
      </c>
      <c r="B38" s="96" t="s">
        <v>48</v>
      </c>
      <c r="C38" s="83" t="s">
        <v>56</v>
      </c>
      <c r="D38" s="83"/>
      <c r="E38" s="96" t="s">
        <v>48</v>
      </c>
      <c r="F38" s="83"/>
      <c r="G38" s="83"/>
      <c r="H38" s="96" t="s">
        <v>48</v>
      </c>
      <c r="I38" s="96" t="s">
        <v>48</v>
      </c>
      <c r="J38" s="96" t="s">
        <v>48</v>
      </c>
      <c r="K38" s="96" t="s">
        <v>48</v>
      </c>
      <c r="L38" s="83"/>
      <c r="M38" s="83"/>
      <c r="N38" s="83"/>
      <c r="O38" s="83"/>
      <c r="P38" s="83"/>
      <c r="Q38" s="83"/>
      <c r="R38" s="83"/>
      <c r="S38" s="83"/>
      <c r="T38" s="83"/>
      <c r="U38" s="83"/>
      <c r="V38" s="83"/>
      <c r="W38" s="89">
        <f t="shared" si="0"/>
        <v>6</v>
      </c>
    </row>
    <row r="39" spans="1:23" ht="14">
      <c r="A39" s="87" t="s">
        <v>115</v>
      </c>
      <c r="B39" s="94" t="s">
        <v>48</v>
      </c>
      <c r="C39" s="84"/>
      <c r="D39" s="94" t="s">
        <v>48</v>
      </c>
      <c r="E39" s="94" t="s">
        <v>48</v>
      </c>
      <c r="F39" s="84"/>
      <c r="G39" s="84"/>
      <c r="H39" s="94" t="s">
        <v>48</v>
      </c>
      <c r="I39" s="84"/>
      <c r="J39" s="84"/>
      <c r="K39" s="84"/>
      <c r="L39" s="94" t="s">
        <v>48</v>
      </c>
      <c r="M39" s="94" t="s">
        <v>48</v>
      </c>
      <c r="N39" s="84"/>
      <c r="O39" s="84"/>
      <c r="P39" s="84"/>
      <c r="Q39" s="84"/>
      <c r="R39" s="84"/>
      <c r="S39" s="84"/>
      <c r="T39" s="84"/>
      <c r="U39" s="84"/>
      <c r="V39" s="84"/>
      <c r="W39" s="90">
        <f t="shared" si="0"/>
        <v>6</v>
      </c>
    </row>
    <row r="40" spans="1:23" ht="14">
      <c r="A40" s="86" t="str">
        <f>HYPERLINK("https://slack.com/","Slack")</f>
        <v>Slack</v>
      </c>
      <c r="B40" s="96" t="s">
        <v>48</v>
      </c>
      <c r="C40" s="83"/>
      <c r="D40" s="96" t="s">
        <v>48</v>
      </c>
      <c r="E40" s="96" t="s">
        <v>48</v>
      </c>
      <c r="F40" s="83"/>
      <c r="G40" s="96" t="s">
        <v>48</v>
      </c>
      <c r="H40" s="96" t="s">
        <v>48</v>
      </c>
      <c r="I40" s="83"/>
      <c r="J40" s="83"/>
      <c r="K40" s="83"/>
      <c r="L40" s="83"/>
      <c r="M40" s="83"/>
      <c r="N40" s="83"/>
      <c r="O40" s="83"/>
      <c r="P40" s="83"/>
      <c r="Q40" s="83"/>
      <c r="R40" s="83"/>
      <c r="S40" s="83"/>
      <c r="T40" s="83"/>
      <c r="U40" s="83"/>
      <c r="V40" s="96" t="s">
        <v>48</v>
      </c>
      <c r="W40" s="89">
        <f t="shared" si="0"/>
        <v>6</v>
      </c>
    </row>
    <row r="41" spans="1:23" ht="14">
      <c r="A41" s="87" t="s">
        <v>58</v>
      </c>
      <c r="B41" s="84" t="s">
        <v>48</v>
      </c>
      <c r="C41" s="84"/>
      <c r="D41" s="84"/>
      <c r="E41" s="94" t="s">
        <v>48</v>
      </c>
      <c r="F41" s="84"/>
      <c r="G41" s="94" t="s">
        <v>48</v>
      </c>
      <c r="H41" s="94" t="s">
        <v>48</v>
      </c>
      <c r="I41" s="84"/>
      <c r="J41" s="84"/>
      <c r="K41" s="84"/>
      <c r="L41" s="84"/>
      <c r="M41" s="84"/>
      <c r="N41" s="84"/>
      <c r="O41" s="84"/>
      <c r="P41" s="84"/>
      <c r="Q41" s="84"/>
      <c r="R41" s="94" t="s">
        <v>48</v>
      </c>
      <c r="S41" s="84"/>
      <c r="T41" s="84"/>
      <c r="U41" s="84"/>
      <c r="V41" s="84"/>
      <c r="W41" s="90">
        <f t="shared" si="0"/>
        <v>5</v>
      </c>
    </row>
    <row r="42" spans="1:23" ht="14">
      <c r="A42" s="86" t="str">
        <f>HYPERLINK("http://codigital.com/","Codigital")</f>
        <v>Codigital</v>
      </c>
      <c r="B42" s="96" t="s">
        <v>48</v>
      </c>
      <c r="C42" s="83" t="s">
        <v>56</v>
      </c>
      <c r="D42" s="83"/>
      <c r="E42" s="96" t="s">
        <v>48</v>
      </c>
      <c r="F42" s="83"/>
      <c r="G42" s="96" t="s">
        <v>48</v>
      </c>
      <c r="H42" s="96" t="s">
        <v>48</v>
      </c>
      <c r="I42" s="83"/>
      <c r="J42" s="83"/>
      <c r="K42" s="83"/>
      <c r="L42" s="83"/>
      <c r="M42" s="83"/>
      <c r="N42" s="83"/>
      <c r="O42" s="83"/>
      <c r="P42" s="83"/>
      <c r="Q42" s="83"/>
      <c r="R42" s="83"/>
      <c r="S42" s="83"/>
      <c r="T42" s="83"/>
      <c r="U42" s="83"/>
      <c r="V42" s="83"/>
      <c r="W42" s="89">
        <f t="shared" si="0"/>
        <v>4</v>
      </c>
    </row>
    <row r="43" spans="1:23" ht="14">
      <c r="A43" s="87" t="str">
        <f>HYPERLINK("https://elab.emerson.edu/projects/community-planit","Community PlanIt")</f>
        <v>Community PlanIt</v>
      </c>
      <c r="B43" s="84" t="s">
        <v>48</v>
      </c>
      <c r="C43" s="84" t="s">
        <v>48</v>
      </c>
      <c r="D43" s="84"/>
      <c r="E43" s="84"/>
      <c r="F43" s="84"/>
      <c r="G43" s="84"/>
      <c r="H43" s="94" t="s">
        <v>48</v>
      </c>
      <c r="I43" s="84"/>
      <c r="J43" s="84"/>
      <c r="K43" s="94" t="s">
        <v>48</v>
      </c>
      <c r="L43" s="84"/>
      <c r="M43" s="84"/>
      <c r="N43" s="84"/>
      <c r="O43" s="84"/>
      <c r="P43" s="84"/>
      <c r="Q43" s="84"/>
      <c r="R43" s="84"/>
      <c r="S43" s="84"/>
      <c r="T43" s="84"/>
      <c r="U43" s="84"/>
      <c r="V43" s="84"/>
      <c r="W43" s="90">
        <f t="shared" si="0"/>
        <v>4</v>
      </c>
    </row>
    <row r="44" spans="1:23" ht="14">
      <c r="A44" s="86" t="str">
        <f>HYPERLINK("https://photovoice.org/","Photo Voice")</f>
        <v>Photo Voice</v>
      </c>
      <c r="B44" s="96" t="s">
        <v>48</v>
      </c>
      <c r="C44" s="83"/>
      <c r="D44" s="83"/>
      <c r="E44" s="96" t="s">
        <v>48</v>
      </c>
      <c r="F44" s="83"/>
      <c r="G44" s="83"/>
      <c r="H44" s="96" t="s">
        <v>48</v>
      </c>
      <c r="I44" s="83"/>
      <c r="J44" s="83"/>
      <c r="K44" s="83"/>
      <c r="L44" s="96" t="s">
        <v>48</v>
      </c>
      <c r="M44" s="83"/>
      <c r="N44" s="83"/>
      <c r="O44" s="83"/>
      <c r="P44" s="83"/>
      <c r="Q44" s="83"/>
      <c r="R44" s="83"/>
      <c r="S44" s="83"/>
      <c r="T44" s="83"/>
      <c r="U44" s="83"/>
      <c r="V44" s="83"/>
      <c r="W44" s="89">
        <f t="shared" si="0"/>
        <v>4</v>
      </c>
    </row>
  </sheetData>
  <hyperlinks>
    <hyperlink ref="A6" r:id="rId1" xr:uid="{00000000-0004-0000-0700-000000000000}"/>
    <hyperlink ref="A7" r:id="rId2" xr:uid="{00000000-0004-0000-0700-000001000000}"/>
    <hyperlink ref="A9" r:id="rId3" xr:uid="{00000000-0004-0000-0700-000002000000}"/>
    <hyperlink ref="A10" r:id="rId4" xr:uid="{00000000-0004-0000-0700-000003000000}"/>
    <hyperlink ref="A11" r:id="rId5" xr:uid="{00000000-0004-0000-0700-000004000000}"/>
    <hyperlink ref="A12" r:id="rId6" xr:uid="{00000000-0004-0000-0700-000005000000}"/>
    <hyperlink ref="A13" r:id="rId7" xr:uid="{00000000-0004-0000-0700-000006000000}"/>
    <hyperlink ref="A14" r:id="rId8" xr:uid="{00000000-0004-0000-0700-000007000000}"/>
    <hyperlink ref="A16" r:id="rId9" xr:uid="{00000000-0004-0000-0700-000008000000}"/>
    <hyperlink ref="A21" r:id="rId10" xr:uid="{00000000-0004-0000-0700-000009000000}"/>
    <hyperlink ref="A24" r:id="rId11" xr:uid="{00000000-0004-0000-0700-00000A000000}"/>
    <hyperlink ref="A25" r:id="rId12" xr:uid="{00000000-0004-0000-0700-00000B000000}"/>
    <hyperlink ref="A26" r:id="rId13" xr:uid="{00000000-0004-0000-0700-00000C000000}"/>
    <hyperlink ref="A27" r:id="rId14" xr:uid="{00000000-0004-0000-0700-00000D000000}"/>
    <hyperlink ref="A28" r:id="rId15" xr:uid="{00000000-0004-0000-0700-00000E000000}"/>
    <hyperlink ref="A29" r:id="rId16" xr:uid="{00000000-0004-0000-0700-00000F000000}"/>
    <hyperlink ref="A32" r:id="rId17" xr:uid="{00000000-0004-0000-0700-000010000000}"/>
    <hyperlink ref="A33" r:id="rId18" xr:uid="{00000000-0004-0000-0700-000011000000}"/>
    <hyperlink ref="A35" r:id="rId19" xr:uid="{00000000-0004-0000-0700-000012000000}"/>
    <hyperlink ref="A36" r:id="rId20" xr:uid="{00000000-0004-0000-0700-000013000000}"/>
    <hyperlink ref="A37" r:id="rId21" xr:uid="{00000000-0004-0000-0700-000014000000}"/>
    <hyperlink ref="A38" r:id="rId22" xr:uid="{00000000-0004-0000-0700-000015000000}"/>
    <hyperlink ref="A39" r:id="rId23" xr:uid="{00000000-0004-0000-0700-000016000000}"/>
    <hyperlink ref="A41" r:id="rId24" xr:uid="{00000000-0004-0000-0700-000017000000}"/>
  </hyperlinks>
  <pageMargins left="0.7" right="0.7" top="0.75" bottom="0.75" header="0.3" footer="0.3"/>
  <tableParts count="1">
    <tablePart r:id="rId2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sheetPr>
  <dimension ref="A1:W29"/>
  <sheetViews>
    <sheetView zoomScale="70" zoomScaleNormal="70" workbookViewId="0">
      <selection activeCell="H12" sqref="H12"/>
    </sheetView>
  </sheetViews>
  <sheetFormatPr baseColWidth="10" defaultColWidth="14.5" defaultRowHeight="15.75" customHeight="1"/>
  <cols>
    <col min="1" max="1" width="40.5" customWidth="1"/>
    <col min="2" max="2" width="27" customWidth="1"/>
    <col min="3" max="3" width="19.1640625" customWidth="1"/>
    <col min="6" max="6" width="42.1640625" customWidth="1"/>
    <col min="7" max="7" width="17.1640625" customWidth="1"/>
    <col min="8" max="8" width="2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108" t="s">
        <v>269</v>
      </c>
      <c r="B1" s="110" t="s">
        <v>1</v>
      </c>
      <c r="C1" s="109"/>
      <c r="D1" s="109"/>
      <c r="E1" s="109"/>
      <c r="F1" s="109"/>
      <c r="G1" s="109"/>
      <c r="H1" s="109"/>
      <c r="I1" s="109"/>
      <c r="J1" s="109"/>
      <c r="K1" s="109"/>
      <c r="L1" s="109"/>
      <c r="M1" s="109"/>
      <c r="N1" s="109"/>
      <c r="O1" s="109"/>
      <c r="P1" s="109"/>
      <c r="Q1" s="110" t="s">
        <v>2</v>
      </c>
      <c r="R1" s="109"/>
      <c r="S1" s="109"/>
      <c r="T1" s="109"/>
      <c r="U1" s="109"/>
      <c r="V1" s="109"/>
      <c r="W1" s="113" t="s">
        <v>3</v>
      </c>
    </row>
    <row r="2" spans="1:23" ht="42">
      <c r="A2" s="114" t="s">
        <v>334</v>
      </c>
      <c r="B2" s="97" t="s">
        <v>5</v>
      </c>
      <c r="C2" s="97" t="s">
        <v>6</v>
      </c>
      <c r="D2" s="97" t="s">
        <v>7</v>
      </c>
      <c r="E2" s="97" t="s">
        <v>8</v>
      </c>
      <c r="F2" s="97" t="s">
        <v>9</v>
      </c>
      <c r="G2" s="97" t="s">
        <v>10</v>
      </c>
      <c r="H2" s="97" t="s">
        <v>11</v>
      </c>
      <c r="I2" s="97" t="s">
        <v>12</v>
      </c>
      <c r="J2" s="97" t="s">
        <v>13</v>
      </c>
      <c r="K2" s="97" t="s">
        <v>14</v>
      </c>
      <c r="L2" s="97" t="s">
        <v>15</v>
      </c>
      <c r="M2" s="97" t="s">
        <v>16</v>
      </c>
      <c r="N2" s="97" t="s">
        <v>17</v>
      </c>
      <c r="O2" s="97" t="s">
        <v>18</v>
      </c>
      <c r="P2" s="97" t="s">
        <v>19</v>
      </c>
      <c r="Q2" s="97" t="s">
        <v>20</v>
      </c>
      <c r="R2" s="97" t="s">
        <v>21</v>
      </c>
      <c r="S2" s="97" t="s">
        <v>22</v>
      </c>
      <c r="T2" s="97" t="s">
        <v>23</v>
      </c>
      <c r="U2" s="97" t="s">
        <v>24</v>
      </c>
      <c r="V2" s="97" t="s">
        <v>25</v>
      </c>
      <c r="W2" s="97" t="s">
        <v>26</v>
      </c>
    </row>
    <row r="3" spans="1:23" ht="184.75" customHeight="1">
      <c r="A3" s="148" t="s">
        <v>264</v>
      </c>
      <c r="B3" s="148" t="s">
        <v>27</v>
      </c>
      <c r="C3" s="148" t="s">
        <v>260</v>
      </c>
      <c r="D3" s="148" t="s">
        <v>28</v>
      </c>
      <c r="E3" s="148" t="s">
        <v>29</v>
      </c>
      <c r="F3" s="148" t="s">
        <v>30</v>
      </c>
      <c r="G3" s="148" t="s">
        <v>31</v>
      </c>
      <c r="H3" s="148" t="s">
        <v>32</v>
      </c>
      <c r="I3" s="148" t="s">
        <v>33</v>
      </c>
      <c r="J3" s="148" t="s">
        <v>34</v>
      </c>
      <c r="K3" s="148" t="s">
        <v>35</v>
      </c>
      <c r="L3" s="148" t="s">
        <v>36</v>
      </c>
      <c r="M3" s="148" t="s">
        <v>37</v>
      </c>
      <c r="N3" s="149" t="s">
        <v>38</v>
      </c>
      <c r="O3" s="148" t="s">
        <v>39</v>
      </c>
      <c r="P3" s="148" t="s">
        <v>40</v>
      </c>
      <c r="Q3" s="148" t="s">
        <v>41</v>
      </c>
      <c r="R3" s="148" t="s">
        <v>42</v>
      </c>
      <c r="S3" s="148" t="s">
        <v>43</v>
      </c>
      <c r="T3" s="148" t="s">
        <v>44</v>
      </c>
      <c r="U3" s="148" t="s">
        <v>45</v>
      </c>
      <c r="V3" s="148" t="s">
        <v>46</v>
      </c>
      <c r="W3" s="150"/>
    </row>
    <row r="4" spans="1:23" ht="14">
      <c r="A4" s="86" t="str">
        <f>HYPERLINK("https://metroquest.com/","Metro Quest")</f>
        <v>Metro Quest</v>
      </c>
      <c r="B4" s="96" t="s">
        <v>48</v>
      </c>
      <c r="C4" s="83"/>
      <c r="D4" s="83"/>
      <c r="E4" s="96" t="s">
        <v>48</v>
      </c>
      <c r="F4" s="83"/>
      <c r="G4" s="96" t="s">
        <v>48</v>
      </c>
      <c r="H4" s="96" t="s">
        <v>48</v>
      </c>
      <c r="I4" s="96" t="s">
        <v>48</v>
      </c>
      <c r="J4" s="96" t="s">
        <v>48</v>
      </c>
      <c r="K4" s="96" t="s">
        <v>48</v>
      </c>
      <c r="L4" s="96" t="s">
        <v>48</v>
      </c>
      <c r="M4" s="83"/>
      <c r="N4" s="83"/>
      <c r="O4" s="83"/>
      <c r="P4" s="96" t="s">
        <v>48</v>
      </c>
      <c r="Q4" s="83"/>
      <c r="R4" s="96" t="s">
        <v>48</v>
      </c>
      <c r="S4" s="96" t="s">
        <v>48</v>
      </c>
      <c r="T4" s="83"/>
      <c r="U4" s="83"/>
      <c r="V4" s="96" t="s">
        <v>48</v>
      </c>
      <c r="W4" s="89">
        <f t="shared" ref="W4:W29" si="0">COUNTIF(B4:V4,"x")</f>
        <v>12</v>
      </c>
    </row>
    <row r="5" spans="1:23" ht="14">
      <c r="A5" s="87" t="str">
        <f>HYPERLINK("http://app.mysidewalk.com/","mySidewalk")</f>
        <v>mySidewalk</v>
      </c>
      <c r="B5" s="94" t="s">
        <v>48</v>
      </c>
      <c r="C5" s="84"/>
      <c r="D5" s="94" t="s">
        <v>48</v>
      </c>
      <c r="E5" s="94" t="s">
        <v>48</v>
      </c>
      <c r="F5" s="84"/>
      <c r="G5" s="94" t="s">
        <v>48</v>
      </c>
      <c r="H5" s="94" t="s">
        <v>48</v>
      </c>
      <c r="I5" s="94" t="s">
        <v>48</v>
      </c>
      <c r="J5" s="94" t="s">
        <v>48</v>
      </c>
      <c r="K5" s="94" t="s">
        <v>48</v>
      </c>
      <c r="L5" s="94" t="s">
        <v>48</v>
      </c>
      <c r="M5" s="84"/>
      <c r="N5" s="84"/>
      <c r="O5" s="84"/>
      <c r="P5" s="84"/>
      <c r="Q5" s="84"/>
      <c r="R5" s="94" t="s">
        <v>48</v>
      </c>
      <c r="S5" s="94" t="s">
        <v>48</v>
      </c>
      <c r="T5" s="84"/>
      <c r="U5" s="84"/>
      <c r="V5" s="94" t="s">
        <v>48</v>
      </c>
      <c r="W5" s="90">
        <f t="shared" si="0"/>
        <v>12</v>
      </c>
    </row>
    <row r="6" spans="1:23" ht="14">
      <c r="A6" s="86" t="s">
        <v>76</v>
      </c>
      <c r="B6" s="83" t="s">
        <v>48</v>
      </c>
      <c r="C6" s="83" t="s">
        <v>48</v>
      </c>
      <c r="D6" s="96" t="s">
        <v>48</v>
      </c>
      <c r="E6" s="96" t="s">
        <v>48</v>
      </c>
      <c r="F6" s="93" t="s">
        <v>78</v>
      </c>
      <c r="G6" s="96" t="s">
        <v>48</v>
      </c>
      <c r="H6" s="96" t="s">
        <v>48</v>
      </c>
      <c r="I6" s="96" t="s">
        <v>48</v>
      </c>
      <c r="J6" s="83"/>
      <c r="K6" s="96" t="s">
        <v>48</v>
      </c>
      <c r="L6" s="96" t="s">
        <v>48</v>
      </c>
      <c r="M6" s="83"/>
      <c r="N6" s="96" t="s">
        <v>48</v>
      </c>
      <c r="O6" s="83"/>
      <c r="P6" s="83"/>
      <c r="Q6" s="83"/>
      <c r="R6" s="83"/>
      <c r="S6" s="83"/>
      <c r="T6" s="83"/>
      <c r="U6" s="83"/>
      <c r="V6" s="96" t="s">
        <v>48</v>
      </c>
      <c r="W6" s="89">
        <f t="shared" si="0"/>
        <v>11</v>
      </c>
    </row>
    <row r="7" spans="1:23" ht="14">
      <c r="A7" s="87" t="str">
        <f>HYPERLINK("https://www.mindmixer.com/","MindMixer")</f>
        <v>MindMixer</v>
      </c>
      <c r="B7" s="94" t="s">
        <v>48</v>
      </c>
      <c r="C7" s="84"/>
      <c r="D7" s="84" t="s">
        <v>48</v>
      </c>
      <c r="E7" s="84" t="s">
        <v>48</v>
      </c>
      <c r="F7" s="95" t="s">
        <v>71</v>
      </c>
      <c r="G7" s="84" t="s">
        <v>48</v>
      </c>
      <c r="H7" s="84" t="s">
        <v>48</v>
      </c>
      <c r="I7" s="84" t="s">
        <v>48</v>
      </c>
      <c r="J7" s="84" t="s">
        <v>48</v>
      </c>
      <c r="K7" s="84" t="s">
        <v>48</v>
      </c>
      <c r="L7" s="84" t="s">
        <v>48</v>
      </c>
      <c r="M7" s="84"/>
      <c r="N7" s="84"/>
      <c r="O7" s="84"/>
      <c r="P7" s="84"/>
      <c r="Q7" s="84"/>
      <c r="R7" s="84" t="s">
        <v>48</v>
      </c>
      <c r="S7" s="84"/>
      <c r="T7" s="84"/>
      <c r="U7" s="84"/>
      <c r="V7" s="84" t="s">
        <v>48</v>
      </c>
      <c r="W7" s="90">
        <f t="shared" si="0"/>
        <v>11</v>
      </c>
    </row>
    <row r="8" spans="1:23" ht="14">
      <c r="A8" s="86" t="s">
        <v>102</v>
      </c>
      <c r="B8" s="96" t="s">
        <v>48</v>
      </c>
      <c r="C8" s="83"/>
      <c r="D8" s="83"/>
      <c r="E8" s="83" t="s">
        <v>48</v>
      </c>
      <c r="F8" s="83"/>
      <c r="G8" s="83" t="s">
        <v>48</v>
      </c>
      <c r="H8" s="83" t="s">
        <v>48</v>
      </c>
      <c r="I8" s="83" t="s">
        <v>48</v>
      </c>
      <c r="J8" s="83" t="s">
        <v>48</v>
      </c>
      <c r="K8" s="83" t="s">
        <v>48</v>
      </c>
      <c r="L8" s="83" t="s">
        <v>48</v>
      </c>
      <c r="M8" s="83"/>
      <c r="N8" s="83" t="s">
        <v>48</v>
      </c>
      <c r="O8" s="83"/>
      <c r="P8" s="83"/>
      <c r="Q8" s="83"/>
      <c r="R8" s="83" t="s">
        <v>48</v>
      </c>
      <c r="S8" s="83" t="s">
        <v>48</v>
      </c>
      <c r="T8" s="83"/>
      <c r="U8" s="83"/>
      <c r="V8" s="83"/>
      <c r="W8" s="89">
        <f t="shared" si="0"/>
        <v>11</v>
      </c>
    </row>
    <row r="9" spans="1:23" ht="14">
      <c r="A9" s="87" t="s">
        <v>122</v>
      </c>
      <c r="B9" s="94" t="s">
        <v>48</v>
      </c>
      <c r="C9" s="84"/>
      <c r="D9" s="84"/>
      <c r="E9" s="84" t="s">
        <v>48</v>
      </c>
      <c r="F9" s="84"/>
      <c r="G9" s="84" t="s">
        <v>48</v>
      </c>
      <c r="H9" s="84" t="s">
        <v>48</v>
      </c>
      <c r="I9" s="84" t="s">
        <v>48</v>
      </c>
      <c r="J9" s="84" t="s">
        <v>48</v>
      </c>
      <c r="K9" s="84"/>
      <c r="L9" s="84" t="s">
        <v>48</v>
      </c>
      <c r="M9" s="84"/>
      <c r="N9" s="84"/>
      <c r="O9" s="84"/>
      <c r="P9" s="84"/>
      <c r="Q9" s="84" t="s">
        <v>48</v>
      </c>
      <c r="R9" s="84" t="s">
        <v>48</v>
      </c>
      <c r="S9" s="84"/>
      <c r="T9" s="84"/>
      <c r="U9" s="84" t="s">
        <v>48</v>
      </c>
      <c r="V9" s="84" t="s">
        <v>48</v>
      </c>
      <c r="W9" s="90">
        <f t="shared" si="0"/>
        <v>11</v>
      </c>
    </row>
    <row r="10" spans="1:23" ht="14">
      <c r="A10" s="86" t="s">
        <v>89</v>
      </c>
      <c r="B10" s="83" t="s">
        <v>48</v>
      </c>
      <c r="C10" s="83" t="s">
        <v>48</v>
      </c>
      <c r="D10" s="83" t="s">
        <v>48</v>
      </c>
      <c r="E10" s="83" t="s">
        <v>48</v>
      </c>
      <c r="F10" s="93" t="s">
        <v>71</v>
      </c>
      <c r="G10" s="83" t="s">
        <v>48</v>
      </c>
      <c r="H10" s="83" t="s">
        <v>48</v>
      </c>
      <c r="I10" s="83" t="s">
        <v>48</v>
      </c>
      <c r="J10" s="83"/>
      <c r="K10" s="83"/>
      <c r="L10" s="83" t="s">
        <v>48</v>
      </c>
      <c r="M10" s="83"/>
      <c r="N10" s="83" t="s">
        <v>48</v>
      </c>
      <c r="O10" s="83"/>
      <c r="P10" s="83"/>
      <c r="Q10" s="83"/>
      <c r="R10" s="83"/>
      <c r="S10" s="83"/>
      <c r="T10" s="83"/>
      <c r="U10" s="83"/>
      <c r="V10" s="83" t="s">
        <v>48</v>
      </c>
      <c r="W10" s="89">
        <f t="shared" si="0"/>
        <v>10</v>
      </c>
    </row>
    <row r="11" spans="1:23" ht="14">
      <c r="A11" s="87" t="s">
        <v>131</v>
      </c>
      <c r="B11" s="94" t="s">
        <v>48</v>
      </c>
      <c r="C11" s="84" t="s">
        <v>48</v>
      </c>
      <c r="D11" s="84" t="s">
        <v>48</v>
      </c>
      <c r="E11" s="84" t="s">
        <v>48</v>
      </c>
      <c r="F11" s="95" t="s">
        <v>133</v>
      </c>
      <c r="G11" s="84" t="s">
        <v>48</v>
      </c>
      <c r="H11" s="84" t="s">
        <v>48</v>
      </c>
      <c r="I11" s="84" t="s">
        <v>48</v>
      </c>
      <c r="J11" s="84"/>
      <c r="K11" s="84"/>
      <c r="L11" s="84" t="s">
        <v>48</v>
      </c>
      <c r="M11" s="84"/>
      <c r="N11" s="84" t="s">
        <v>48</v>
      </c>
      <c r="O11" s="84"/>
      <c r="P11" s="84"/>
      <c r="Q11" s="84"/>
      <c r="R11" s="84"/>
      <c r="S11" s="84"/>
      <c r="T11" s="84"/>
      <c r="U11" s="84"/>
      <c r="V11" s="84" t="s">
        <v>48</v>
      </c>
      <c r="W11" s="90">
        <f t="shared" si="0"/>
        <v>10</v>
      </c>
    </row>
    <row r="12" spans="1:23" ht="14">
      <c r="A12" s="86" t="s">
        <v>134</v>
      </c>
      <c r="B12" s="96" t="s">
        <v>48</v>
      </c>
      <c r="C12" s="83" t="s">
        <v>48</v>
      </c>
      <c r="D12" s="96" t="s">
        <v>48</v>
      </c>
      <c r="E12" s="96" t="s">
        <v>48</v>
      </c>
      <c r="F12" s="83"/>
      <c r="G12" s="83"/>
      <c r="H12" s="96" t="s">
        <v>48</v>
      </c>
      <c r="I12" s="96" t="s">
        <v>48</v>
      </c>
      <c r="J12" s="96" t="s">
        <v>48</v>
      </c>
      <c r="K12" s="96" t="s">
        <v>48</v>
      </c>
      <c r="L12" s="96" t="s">
        <v>48</v>
      </c>
      <c r="M12" s="96" t="s">
        <v>48</v>
      </c>
      <c r="N12" s="83"/>
      <c r="O12" s="83"/>
      <c r="P12" s="83"/>
      <c r="Q12" s="83"/>
      <c r="R12" s="83"/>
      <c r="S12" s="83"/>
      <c r="T12" s="83"/>
      <c r="U12" s="83"/>
      <c r="V12" s="83"/>
      <c r="W12" s="89">
        <f t="shared" si="0"/>
        <v>10</v>
      </c>
    </row>
    <row r="13" spans="1:23" ht="14">
      <c r="A13" s="87" t="s">
        <v>142</v>
      </c>
      <c r="B13" s="94" t="s">
        <v>48</v>
      </c>
      <c r="C13" s="84" t="s">
        <v>48</v>
      </c>
      <c r="D13" s="84" t="s">
        <v>48</v>
      </c>
      <c r="E13" s="84" t="s">
        <v>48</v>
      </c>
      <c r="F13" s="84"/>
      <c r="G13" s="84"/>
      <c r="H13" s="84" t="s">
        <v>48</v>
      </c>
      <c r="I13" s="84" t="s">
        <v>48</v>
      </c>
      <c r="J13" s="84" t="s">
        <v>48</v>
      </c>
      <c r="K13" s="84" t="s">
        <v>48</v>
      </c>
      <c r="L13" s="84" t="s">
        <v>48</v>
      </c>
      <c r="M13" s="84" t="s">
        <v>48</v>
      </c>
      <c r="N13" s="84"/>
      <c r="O13" s="84"/>
      <c r="P13" s="84"/>
      <c r="Q13" s="84"/>
      <c r="R13" s="84"/>
      <c r="S13" s="84"/>
      <c r="T13" s="84"/>
      <c r="U13" s="84"/>
      <c r="V13" s="84"/>
      <c r="W13" s="90">
        <f t="shared" si="0"/>
        <v>10</v>
      </c>
    </row>
    <row r="14" spans="1:23" ht="14">
      <c r="A14" s="86" t="s">
        <v>65</v>
      </c>
      <c r="B14" s="83" t="s">
        <v>48</v>
      </c>
      <c r="C14" s="83"/>
      <c r="D14" s="83"/>
      <c r="E14" s="83" t="s">
        <v>48</v>
      </c>
      <c r="F14" s="83"/>
      <c r="G14" s="83" t="s">
        <v>48</v>
      </c>
      <c r="H14" s="83" t="s">
        <v>48</v>
      </c>
      <c r="I14" s="83" t="s">
        <v>48</v>
      </c>
      <c r="J14" s="83" t="s">
        <v>48</v>
      </c>
      <c r="K14" s="83" t="s">
        <v>48</v>
      </c>
      <c r="L14" s="83" t="s">
        <v>48</v>
      </c>
      <c r="M14" s="83"/>
      <c r="N14" s="83"/>
      <c r="O14" s="83"/>
      <c r="P14" s="83"/>
      <c r="Q14" s="83"/>
      <c r="R14" s="83" t="s">
        <v>48</v>
      </c>
      <c r="S14" s="83"/>
      <c r="T14" s="83"/>
      <c r="U14" s="83"/>
      <c r="V14" s="83"/>
      <c r="W14" s="89">
        <f t="shared" si="0"/>
        <v>9</v>
      </c>
    </row>
    <row r="15" spans="1:23" ht="14">
      <c r="A15" s="87" t="s">
        <v>140</v>
      </c>
      <c r="B15" s="94" t="s">
        <v>48</v>
      </c>
      <c r="C15" s="84" t="s">
        <v>48</v>
      </c>
      <c r="D15" s="94" t="s">
        <v>48</v>
      </c>
      <c r="E15" s="94" t="s">
        <v>48</v>
      </c>
      <c r="F15" s="84" t="s">
        <v>133</v>
      </c>
      <c r="G15" s="94" t="s">
        <v>48</v>
      </c>
      <c r="H15" s="94" t="s">
        <v>48</v>
      </c>
      <c r="I15" s="94" t="s">
        <v>48</v>
      </c>
      <c r="J15" s="84"/>
      <c r="K15" s="84"/>
      <c r="L15" s="84"/>
      <c r="M15" s="84"/>
      <c r="N15" s="94" t="s">
        <v>48</v>
      </c>
      <c r="O15" s="84"/>
      <c r="P15" s="84"/>
      <c r="Q15" s="84"/>
      <c r="R15" s="84"/>
      <c r="S15" s="84"/>
      <c r="T15" s="84"/>
      <c r="U15" s="84"/>
      <c r="V15" s="94" t="s">
        <v>48</v>
      </c>
      <c r="W15" s="90">
        <f t="shared" si="0"/>
        <v>9</v>
      </c>
    </row>
    <row r="16" spans="1:23" ht="14">
      <c r="A16" s="86" t="str">
        <f>HYPERLINK("https://www.citizenlab.co/platform","Citizen Lab")</f>
        <v>Citizen Lab</v>
      </c>
      <c r="B16" s="93" t="s">
        <v>48</v>
      </c>
      <c r="C16" s="83"/>
      <c r="D16" s="83"/>
      <c r="E16" s="83" t="s">
        <v>48</v>
      </c>
      <c r="F16" s="96" t="s">
        <v>52</v>
      </c>
      <c r="G16" s="83" t="s">
        <v>48</v>
      </c>
      <c r="H16" s="83" t="s">
        <v>48</v>
      </c>
      <c r="I16" s="83" t="s">
        <v>48</v>
      </c>
      <c r="J16" s="83" t="s">
        <v>48</v>
      </c>
      <c r="K16" s="83" t="s">
        <v>48</v>
      </c>
      <c r="L16" s="83"/>
      <c r="M16" s="83"/>
      <c r="N16" s="83"/>
      <c r="O16" s="83"/>
      <c r="P16" s="83"/>
      <c r="Q16" s="83"/>
      <c r="R16" s="83"/>
      <c r="S16" s="83"/>
      <c r="T16" s="83"/>
      <c r="U16" s="83" t="s">
        <v>48</v>
      </c>
      <c r="V16" s="83"/>
      <c r="W16" s="89">
        <f t="shared" si="0"/>
        <v>8</v>
      </c>
    </row>
    <row r="17" spans="1:23" ht="14">
      <c r="A17" s="87" t="str">
        <f>HYPERLINK("http://crowdgauge.org/","Crowd Guage")</f>
        <v>Crowd Guage</v>
      </c>
      <c r="B17" s="84" t="s">
        <v>48</v>
      </c>
      <c r="C17" s="84" t="s">
        <v>48</v>
      </c>
      <c r="D17" s="84"/>
      <c r="E17" s="84"/>
      <c r="F17" s="84"/>
      <c r="G17" s="94" t="s">
        <v>48</v>
      </c>
      <c r="H17" s="84"/>
      <c r="I17" s="94" t="s">
        <v>48</v>
      </c>
      <c r="J17" s="94" t="s">
        <v>48</v>
      </c>
      <c r="K17" s="84"/>
      <c r="L17" s="84"/>
      <c r="M17" s="84"/>
      <c r="N17" s="84"/>
      <c r="O17" s="84"/>
      <c r="P17" s="84"/>
      <c r="Q17" s="84"/>
      <c r="R17" s="84"/>
      <c r="S17" s="94" t="s">
        <v>48</v>
      </c>
      <c r="T17" s="94" t="s">
        <v>48</v>
      </c>
      <c r="U17" s="84"/>
      <c r="V17" s="94" t="s">
        <v>48</v>
      </c>
      <c r="W17" s="90">
        <f t="shared" si="0"/>
        <v>8</v>
      </c>
    </row>
    <row r="18" spans="1:23" ht="14">
      <c r="A18" s="86" t="s">
        <v>91</v>
      </c>
      <c r="B18" s="96" t="s">
        <v>48</v>
      </c>
      <c r="C18" s="83" t="s">
        <v>56</v>
      </c>
      <c r="D18" s="83"/>
      <c r="E18" s="96" t="s">
        <v>48</v>
      </c>
      <c r="F18" s="83"/>
      <c r="G18" s="96" t="s">
        <v>48</v>
      </c>
      <c r="H18" s="96" t="s">
        <v>48</v>
      </c>
      <c r="I18" s="96" t="s">
        <v>48</v>
      </c>
      <c r="J18" s="96" t="s">
        <v>48</v>
      </c>
      <c r="K18" s="96" t="s">
        <v>48</v>
      </c>
      <c r="L18" s="83"/>
      <c r="M18" s="83"/>
      <c r="N18" s="83"/>
      <c r="O18" s="83"/>
      <c r="P18" s="83"/>
      <c r="Q18" s="83"/>
      <c r="R18" s="96" t="s">
        <v>48</v>
      </c>
      <c r="S18" s="83"/>
      <c r="T18" s="83"/>
      <c r="U18" s="83"/>
      <c r="V18" s="83"/>
      <c r="W18" s="89">
        <f t="shared" si="0"/>
        <v>8</v>
      </c>
    </row>
    <row r="19" spans="1:23" ht="14">
      <c r="A19" s="87" t="s">
        <v>97</v>
      </c>
      <c r="B19" s="94" t="s">
        <v>48</v>
      </c>
      <c r="C19" s="94" t="s">
        <v>56</v>
      </c>
      <c r="D19" s="84"/>
      <c r="E19" s="84" t="s">
        <v>48</v>
      </c>
      <c r="F19" s="95" t="s">
        <v>52</v>
      </c>
      <c r="G19" s="84"/>
      <c r="H19" s="84" t="s">
        <v>48</v>
      </c>
      <c r="I19" s="84" t="s">
        <v>48</v>
      </c>
      <c r="J19" s="84"/>
      <c r="K19" s="84" t="s">
        <v>48</v>
      </c>
      <c r="L19" s="84" t="s">
        <v>48</v>
      </c>
      <c r="M19" s="84" t="s">
        <v>48</v>
      </c>
      <c r="N19" s="84"/>
      <c r="O19" s="84"/>
      <c r="P19" s="84"/>
      <c r="Q19" s="84" t="s">
        <v>48</v>
      </c>
      <c r="R19" s="84"/>
      <c r="S19" s="84"/>
      <c r="T19" s="84"/>
      <c r="U19" s="84"/>
      <c r="V19" s="84"/>
      <c r="W19" s="90">
        <f t="shared" si="0"/>
        <v>8</v>
      </c>
    </row>
    <row r="20" spans="1:23" ht="14">
      <c r="A20" s="86" t="s">
        <v>110</v>
      </c>
      <c r="B20" s="96" t="s">
        <v>48</v>
      </c>
      <c r="C20" s="96" t="s">
        <v>48</v>
      </c>
      <c r="D20" s="83" t="s">
        <v>48</v>
      </c>
      <c r="E20" s="83" t="s">
        <v>48</v>
      </c>
      <c r="F20" s="83"/>
      <c r="G20" s="83" t="s">
        <v>48</v>
      </c>
      <c r="H20" s="83" t="s">
        <v>48</v>
      </c>
      <c r="I20" s="83" t="s">
        <v>48</v>
      </c>
      <c r="J20" s="83"/>
      <c r="K20" s="83"/>
      <c r="L20" s="83"/>
      <c r="M20" s="83"/>
      <c r="N20" s="83" t="s">
        <v>48</v>
      </c>
      <c r="O20" s="83"/>
      <c r="P20" s="83"/>
      <c r="Q20" s="83"/>
      <c r="R20" s="83"/>
      <c r="S20" s="83"/>
      <c r="T20" s="83"/>
      <c r="U20" s="83"/>
      <c r="V20" s="83"/>
      <c r="W20" s="89">
        <f t="shared" si="0"/>
        <v>8</v>
      </c>
    </row>
    <row r="21" spans="1:23" ht="14">
      <c r="A21" s="87" t="str">
        <f>HYPERLINK("https://anchor.fm/","Anchor")</f>
        <v>Anchor</v>
      </c>
      <c r="B21" s="84" t="s">
        <v>48</v>
      </c>
      <c r="C21" s="84" t="s">
        <v>48</v>
      </c>
      <c r="D21" s="84"/>
      <c r="E21" s="94" t="s">
        <v>48</v>
      </c>
      <c r="F21" s="84"/>
      <c r="G21" s="84"/>
      <c r="H21" s="94" t="s">
        <v>48</v>
      </c>
      <c r="I21" s="94" t="s">
        <v>48</v>
      </c>
      <c r="J21" s="84"/>
      <c r="K21" s="84"/>
      <c r="L21" s="84"/>
      <c r="M21" s="84"/>
      <c r="N21" s="84"/>
      <c r="O21" s="94" t="s">
        <v>48</v>
      </c>
      <c r="P21" s="84"/>
      <c r="Q21" s="84"/>
      <c r="R21" s="84"/>
      <c r="S21" s="84"/>
      <c r="T21" s="84"/>
      <c r="U21" s="84"/>
      <c r="V21" s="94" t="s">
        <v>48</v>
      </c>
      <c r="W21" s="90">
        <f t="shared" si="0"/>
        <v>7</v>
      </c>
    </row>
    <row r="22" spans="1:23" ht="14">
      <c r="A22" s="86" t="s">
        <v>80</v>
      </c>
      <c r="B22" s="83" t="s">
        <v>48</v>
      </c>
      <c r="C22" s="83" t="s">
        <v>48</v>
      </c>
      <c r="D22" s="83"/>
      <c r="E22" s="83" t="s">
        <v>48</v>
      </c>
      <c r="F22" s="83"/>
      <c r="G22" s="83" t="s">
        <v>48</v>
      </c>
      <c r="H22" s="83" t="s">
        <v>48</v>
      </c>
      <c r="I22" s="83" t="s">
        <v>48</v>
      </c>
      <c r="J22" s="83"/>
      <c r="K22" s="83" t="s">
        <v>48</v>
      </c>
      <c r="L22" s="83"/>
      <c r="M22" s="83"/>
      <c r="N22" s="83"/>
      <c r="O22" s="83"/>
      <c r="P22" s="83"/>
      <c r="Q22" s="83"/>
      <c r="R22" s="83"/>
      <c r="S22" s="83"/>
      <c r="T22" s="83"/>
      <c r="U22" s="83"/>
      <c r="V22" s="83"/>
      <c r="W22" s="89">
        <f t="shared" si="0"/>
        <v>7</v>
      </c>
    </row>
    <row r="23" spans="1:23" ht="14">
      <c r="A23" s="87" t="str">
        <f>HYPERLINK("https://www.google.com/mymaps","Google My Maps")</f>
        <v>Google My Maps</v>
      </c>
      <c r="B23" s="84" t="s">
        <v>48</v>
      </c>
      <c r="C23" s="84" t="s">
        <v>48</v>
      </c>
      <c r="D23" s="94" t="s">
        <v>48</v>
      </c>
      <c r="E23" s="94" t="s">
        <v>48</v>
      </c>
      <c r="F23" s="84"/>
      <c r="G23" s="84"/>
      <c r="H23" s="94" t="s">
        <v>48</v>
      </c>
      <c r="I23" s="94" t="s">
        <v>48</v>
      </c>
      <c r="J23" s="84"/>
      <c r="K23" s="84"/>
      <c r="L23" s="84"/>
      <c r="M23" s="84"/>
      <c r="N23" s="84"/>
      <c r="O23" s="84"/>
      <c r="P23" s="84"/>
      <c r="Q23" s="84"/>
      <c r="R23" s="94" t="s">
        <v>48</v>
      </c>
      <c r="S23" s="84"/>
      <c r="T23" s="84"/>
      <c r="U23" s="84"/>
      <c r="V23" s="84"/>
      <c r="W23" s="90">
        <f t="shared" si="0"/>
        <v>7</v>
      </c>
    </row>
    <row r="24" spans="1:23" ht="14">
      <c r="A24" s="86" t="str">
        <f>HYPERLINK("http://textizen.com/","Textizen")</f>
        <v>Textizen</v>
      </c>
      <c r="B24" s="96" t="s">
        <v>48</v>
      </c>
      <c r="C24" s="83"/>
      <c r="D24" s="96"/>
      <c r="E24" s="96" t="s">
        <v>48</v>
      </c>
      <c r="F24" s="93" t="s">
        <v>128</v>
      </c>
      <c r="G24" s="83"/>
      <c r="H24" s="83"/>
      <c r="I24" s="96" t="s">
        <v>48</v>
      </c>
      <c r="J24" s="96" t="s">
        <v>48</v>
      </c>
      <c r="K24" s="96" t="s">
        <v>48</v>
      </c>
      <c r="L24" s="83"/>
      <c r="M24" s="83"/>
      <c r="N24" s="83"/>
      <c r="O24" s="83"/>
      <c r="P24" s="83"/>
      <c r="Q24" s="96" t="s">
        <v>48</v>
      </c>
      <c r="R24" s="83"/>
      <c r="S24" s="83"/>
      <c r="T24" s="83"/>
      <c r="U24" s="83"/>
      <c r="V24" s="96" t="s">
        <v>48</v>
      </c>
      <c r="W24" s="89">
        <f t="shared" si="0"/>
        <v>7</v>
      </c>
    </row>
    <row r="25" spans="1:23" ht="14">
      <c r="A25" s="87" t="s">
        <v>138</v>
      </c>
      <c r="B25" s="94" t="s">
        <v>48</v>
      </c>
      <c r="C25" s="84" t="s">
        <v>48</v>
      </c>
      <c r="D25" s="84"/>
      <c r="E25" s="84" t="s">
        <v>48</v>
      </c>
      <c r="F25" s="84"/>
      <c r="G25" s="84" t="s">
        <v>48</v>
      </c>
      <c r="H25" s="84"/>
      <c r="I25" s="84" t="s">
        <v>48</v>
      </c>
      <c r="J25" s="84"/>
      <c r="K25" s="84"/>
      <c r="L25" s="84" t="s">
        <v>48</v>
      </c>
      <c r="M25" s="84"/>
      <c r="N25" s="84"/>
      <c r="O25" s="84"/>
      <c r="P25" s="94"/>
      <c r="Q25" s="84"/>
      <c r="R25" s="84" t="s">
        <v>48</v>
      </c>
      <c r="S25" s="84"/>
      <c r="T25" s="84"/>
      <c r="U25" s="84"/>
      <c r="V25" s="84"/>
      <c r="W25" s="90">
        <f t="shared" si="0"/>
        <v>7</v>
      </c>
    </row>
    <row r="26" spans="1:23" ht="14">
      <c r="A26" s="86" t="s">
        <v>104</v>
      </c>
      <c r="B26" s="83" t="s">
        <v>48</v>
      </c>
      <c r="C26" s="83" t="s">
        <v>48</v>
      </c>
      <c r="D26" s="96" t="s">
        <v>48</v>
      </c>
      <c r="E26" s="83"/>
      <c r="F26" s="83"/>
      <c r="G26" s="83"/>
      <c r="H26" s="96" t="s">
        <v>48</v>
      </c>
      <c r="I26" s="96" t="s">
        <v>48</v>
      </c>
      <c r="J26" s="83"/>
      <c r="K26" s="83"/>
      <c r="L26" s="83"/>
      <c r="M26" s="83"/>
      <c r="N26" s="83"/>
      <c r="O26" s="83"/>
      <c r="P26" s="83"/>
      <c r="Q26" s="96" t="s">
        <v>48</v>
      </c>
      <c r="R26" s="83"/>
      <c r="S26" s="83"/>
      <c r="T26" s="83"/>
      <c r="U26" s="83"/>
      <c r="V26" s="83"/>
      <c r="W26" s="89">
        <f t="shared" si="0"/>
        <v>6</v>
      </c>
    </row>
    <row r="27" spans="1:23" ht="14">
      <c r="A27" s="87" t="s">
        <v>113</v>
      </c>
      <c r="B27" s="94" t="s">
        <v>48</v>
      </c>
      <c r="C27" s="84" t="s">
        <v>56</v>
      </c>
      <c r="D27" s="84"/>
      <c r="E27" s="94" t="s">
        <v>48</v>
      </c>
      <c r="F27" s="84"/>
      <c r="G27" s="84"/>
      <c r="H27" s="94" t="s">
        <v>48</v>
      </c>
      <c r="I27" s="94" t="s">
        <v>48</v>
      </c>
      <c r="J27" s="94" t="s">
        <v>48</v>
      </c>
      <c r="K27" s="94" t="s">
        <v>48</v>
      </c>
      <c r="L27" s="84"/>
      <c r="M27" s="84"/>
      <c r="N27" s="84"/>
      <c r="O27" s="84"/>
      <c r="P27" s="84"/>
      <c r="Q27" s="84"/>
      <c r="R27" s="84"/>
      <c r="S27" s="84"/>
      <c r="T27" s="84"/>
      <c r="U27" s="84"/>
      <c r="V27" s="84"/>
      <c r="W27" s="90">
        <f t="shared" si="0"/>
        <v>6</v>
      </c>
    </row>
    <row r="28" spans="1:23" ht="14">
      <c r="A28" s="86" t="str">
        <f>HYPERLINK("http://surveygizmo.com/","Survey Gizmo")</f>
        <v>Survey Gizmo</v>
      </c>
      <c r="B28" s="96" t="s">
        <v>48</v>
      </c>
      <c r="C28" s="83" t="s">
        <v>48</v>
      </c>
      <c r="D28" s="83"/>
      <c r="E28" s="96" t="s">
        <v>48</v>
      </c>
      <c r="F28" s="83"/>
      <c r="G28" s="83"/>
      <c r="H28" s="83"/>
      <c r="I28" s="96" t="s">
        <v>48</v>
      </c>
      <c r="J28" s="83"/>
      <c r="K28" s="96" t="s">
        <v>48</v>
      </c>
      <c r="L28" s="83"/>
      <c r="M28" s="83"/>
      <c r="N28" s="83"/>
      <c r="O28" s="83"/>
      <c r="P28" s="83"/>
      <c r="Q28" s="83"/>
      <c r="R28" s="83"/>
      <c r="S28" s="83"/>
      <c r="T28" s="83"/>
      <c r="U28" s="83"/>
      <c r="V28" s="83"/>
      <c r="W28" s="89">
        <f t="shared" si="0"/>
        <v>5</v>
      </c>
    </row>
    <row r="29" spans="1:23" ht="14">
      <c r="A29" s="87" t="s">
        <v>125</v>
      </c>
      <c r="B29" s="94" t="s">
        <v>48</v>
      </c>
      <c r="C29" s="84" t="s">
        <v>56</v>
      </c>
      <c r="D29" s="84"/>
      <c r="E29" s="84" t="s">
        <v>48</v>
      </c>
      <c r="F29" s="84"/>
      <c r="G29" s="84"/>
      <c r="H29" s="84"/>
      <c r="I29" s="84" t="s">
        <v>48</v>
      </c>
      <c r="J29" s="84"/>
      <c r="K29" s="84" t="s">
        <v>48</v>
      </c>
      <c r="L29" s="84"/>
      <c r="M29" s="84"/>
      <c r="N29" s="84"/>
      <c r="O29" s="84"/>
      <c r="P29" s="84"/>
      <c r="Q29" s="84"/>
      <c r="R29" s="84"/>
      <c r="S29" s="84"/>
      <c r="T29" s="84"/>
      <c r="U29" s="84"/>
      <c r="V29" s="84"/>
      <c r="W29" s="90">
        <f t="shared" si="0"/>
        <v>4</v>
      </c>
    </row>
  </sheetData>
  <hyperlinks>
    <hyperlink ref="A6" r:id="rId1" xr:uid="{00000000-0004-0000-0800-000000000000}"/>
    <hyperlink ref="A8" r:id="rId2" xr:uid="{00000000-0004-0000-0800-000001000000}"/>
    <hyperlink ref="A9" r:id="rId3" xr:uid="{00000000-0004-0000-0800-000002000000}"/>
    <hyperlink ref="A10" r:id="rId4" xr:uid="{00000000-0004-0000-0800-000003000000}"/>
    <hyperlink ref="A11" r:id="rId5" xr:uid="{00000000-0004-0000-0800-000004000000}"/>
    <hyperlink ref="A12" r:id="rId6" xr:uid="{00000000-0004-0000-0800-000005000000}"/>
    <hyperlink ref="A13" r:id="rId7" xr:uid="{00000000-0004-0000-0800-000006000000}"/>
    <hyperlink ref="A14" r:id="rId8" xr:uid="{00000000-0004-0000-0800-000007000000}"/>
    <hyperlink ref="A15" r:id="rId9" xr:uid="{00000000-0004-0000-0800-000008000000}"/>
    <hyperlink ref="A18" r:id="rId10" xr:uid="{00000000-0004-0000-0800-000009000000}"/>
    <hyperlink ref="A19" r:id="rId11" xr:uid="{00000000-0004-0000-0800-00000A000000}"/>
    <hyperlink ref="A20" r:id="rId12" xr:uid="{00000000-0004-0000-0800-00000B000000}"/>
    <hyperlink ref="A22" r:id="rId13" xr:uid="{00000000-0004-0000-0800-00000C000000}"/>
    <hyperlink ref="A25" r:id="rId14" location="lang=en&amp;lat=44.983742&amp;lon=-93.244915&amp;z=14&amp;m=w" xr:uid="{00000000-0004-0000-0800-00000D000000}"/>
    <hyperlink ref="A26" r:id="rId15" xr:uid="{00000000-0004-0000-0800-00000E000000}"/>
    <hyperlink ref="A27" r:id="rId16" xr:uid="{00000000-0004-0000-0800-00000F000000}"/>
    <hyperlink ref="A29" r:id="rId17" xr:uid="{00000000-0004-0000-0800-000010000000}"/>
  </hyperlinks>
  <pageMargins left="0.7" right="0.7" top="0.75" bottom="0.75" header="0.3" footer="0.3"/>
  <tableParts count="1">
    <tablePart r:id="rId1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sheetPr>
  <dimension ref="A1:Z1000"/>
  <sheetViews>
    <sheetView topLeftCell="B1" zoomScale="60" zoomScaleNormal="60" workbookViewId="0">
      <selection activeCell="C3" sqref="C3"/>
    </sheetView>
  </sheetViews>
  <sheetFormatPr baseColWidth="10" defaultColWidth="14.5" defaultRowHeight="15.75" customHeight="1"/>
  <cols>
    <col min="1" max="1" width="35.83203125" customWidth="1"/>
    <col min="2" max="2" width="16.1640625" customWidth="1"/>
    <col min="3" max="3" width="49.1640625" customWidth="1"/>
    <col min="4" max="4" width="19.1640625" customWidth="1"/>
    <col min="7" max="7" width="20.5" customWidth="1"/>
    <col min="8" max="8" width="17.1640625" customWidth="1"/>
    <col min="9" max="9" width="42" customWidth="1"/>
    <col min="10" max="10" width="16.1640625" customWidth="1"/>
    <col min="11" max="11" width="24.83203125" customWidth="1"/>
    <col min="13" max="13" width="27.1640625" customWidth="1"/>
    <col min="14" max="14" width="19.83203125" customWidth="1"/>
    <col min="15" max="15" width="17.1640625" customWidth="1"/>
    <col min="17" max="17" width="16.33203125" customWidth="1"/>
    <col min="19" max="19" width="37.33203125" customWidth="1"/>
    <col min="20" max="20" width="27.1640625" customWidth="1"/>
    <col min="21" max="21" width="18.33203125" customWidth="1"/>
    <col min="22" max="22" width="18.6640625" customWidth="1"/>
    <col min="23" max="23" width="23.6640625" customWidth="1"/>
    <col min="24" max="24" width="18.5" customWidth="1"/>
    <col min="26" max="26" width="21.33203125" customWidth="1"/>
  </cols>
  <sheetData>
    <row r="1" spans="1:26" ht="15.75" customHeight="1">
      <c r="A1" s="117" t="s">
        <v>270</v>
      </c>
      <c r="B1" s="118"/>
      <c r="C1" s="100" t="s">
        <v>1</v>
      </c>
      <c r="D1" s="118"/>
      <c r="E1" s="118"/>
      <c r="F1" s="118"/>
      <c r="G1" s="118"/>
      <c r="H1" s="118"/>
      <c r="I1" s="118"/>
      <c r="J1" s="118"/>
      <c r="K1" s="118"/>
      <c r="L1" s="118"/>
      <c r="M1" s="118"/>
      <c r="N1" s="118"/>
      <c r="O1" s="118"/>
      <c r="P1" s="118"/>
      <c r="Q1" s="118"/>
      <c r="R1" s="119"/>
      <c r="S1" s="100" t="s">
        <v>2</v>
      </c>
      <c r="T1" s="118"/>
      <c r="U1" s="118"/>
      <c r="V1" s="118"/>
      <c r="W1" s="118"/>
      <c r="X1" s="118"/>
      <c r="Y1" s="119"/>
      <c r="Z1" s="74" t="s">
        <v>3</v>
      </c>
    </row>
    <row r="2" spans="1:26" ht="42">
      <c r="A2" s="122" t="s">
        <v>334</v>
      </c>
      <c r="B2" s="123" t="s">
        <v>292</v>
      </c>
      <c r="C2" s="124" t="s">
        <v>5</v>
      </c>
      <c r="D2" s="124" t="s">
        <v>6</v>
      </c>
      <c r="E2" s="124" t="s">
        <v>7</v>
      </c>
      <c r="F2" s="124" t="s">
        <v>8</v>
      </c>
      <c r="G2" s="124" t="s">
        <v>9</v>
      </c>
      <c r="H2" s="124" t="s">
        <v>10</v>
      </c>
      <c r="I2" s="124" t="s">
        <v>11</v>
      </c>
      <c r="J2" s="124" t="s">
        <v>12</v>
      </c>
      <c r="K2" s="124" t="s">
        <v>13</v>
      </c>
      <c r="L2" s="124" t="s">
        <v>14</v>
      </c>
      <c r="M2" s="124" t="s">
        <v>15</v>
      </c>
      <c r="N2" s="124" t="s">
        <v>16</v>
      </c>
      <c r="O2" s="124" t="s">
        <v>17</v>
      </c>
      <c r="P2" s="124" t="s">
        <v>18</v>
      </c>
      <c r="Q2" s="124" t="s">
        <v>19</v>
      </c>
      <c r="R2" s="123" t="s">
        <v>306</v>
      </c>
      <c r="S2" s="124" t="s">
        <v>20</v>
      </c>
      <c r="T2" s="124" t="s">
        <v>21</v>
      </c>
      <c r="U2" s="124" t="s">
        <v>22</v>
      </c>
      <c r="V2" s="124" t="s">
        <v>23</v>
      </c>
      <c r="W2" s="124" t="s">
        <v>24</v>
      </c>
      <c r="X2" s="124" t="s">
        <v>25</v>
      </c>
      <c r="Y2" s="123" t="s">
        <v>287</v>
      </c>
      <c r="Z2" s="124" t="s">
        <v>26</v>
      </c>
    </row>
    <row r="3" spans="1:26" ht="319">
      <c r="A3" s="115" t="s">
        <v>266</v>
      </c>
      <c r="B3" s="83"/>
      <c r="C3" s="115" t="s">
        <v>27</v>
      </c>
      <c r="D3" s="115" t="s">
        <v>260</v>
      </c>
      <c r="E3" s="115" t="s">
        <v>28</v>
      </c>
      <c r="F3" s="115" t="s">
        <v>29</v>
      </c>
      <c r="G3" s="115" t="s">
        <v>30</v>
      </c>
      <c r="H3" s="115" t="s">
        <v>31</v>
      </c>
      <c r="I3" s="115" t="s">
        <v>32</v>
      </c>
      <c r="J3" s="115" t="s">
        <v>33</v>
      </c>
      <c r="K3" s="115" t="s">
        <v>34</v>
      </c>
      <c r="L3" s="115" t="s">
        <v>35</v>
      </c>
      <c r="M3" s="115" t="s">
        <v>36</v>
      </c>
      <c r="N3" s="115" t="s">
        <v>37</v>
      </c>
      <c r="O3" s="116" t="s">
        <v>38</v>
      </c>
      <c r="P3" s="115" t="s">
        <v>39</v>
      </c>
      <c r="Q3" s="115" t="s">
        <v>40</v>
      </c>
      <c r="R3" s="107"/>
      <c r="S3" s="115" t="s">
        <v>41</v>
      </c>
      <c r="T3" s="115" t="s">
        <v>42</v>
      </c>
      <c r="U3" s="115" t="s">
        <v>43</v>
      </c>
      <c r="V3" s="115" t="s">
        <v>44</v>
      </c>
      <c r="W3" s="115" t="s">
        <v>45</v>
      </c>
      <c r="X3" s="115" t="s">
        <v>46</v>
      </c>
      <c r="Y3" s="83"/>
      <c r="Z3" s="83"/>
    </row>
    <row r="4" spans="1:26" ht="14">
      <c r="A4" s="87" t="str">
        <f>HYPERLINK("https://metroquest.com/","Metro Quest")</f>
        <v>Metro Quest</v>
      </c>
      <c r="B4" s="81"/>
      <c r="C4" s="94" t="s">
        <v>48</v>
      </c>
      <c r="D4" s="84"/>
      <c r="E4" s="84"/>
      <c r="F4" s="94" t="s">
        <v>48</v>
      </c>
      <c r="G4" s="84"/>
      <c r="H4" s="94" t="s">
        <v>48</v>
      </c>
      <c r="I4" s="94" t="s">
        <v>48</v>
      </c>
      <c r="J4" s="94" t="s">
        <v>48</v>
      </c>
      <c r="K4" s="94" t="s">
        <v>48</v>
      </c>
      <c r="L4" s="94" t="s">
        <v>48</v>
      </c>
      <c r="M4" s="94" t="s">
        <v>48</v>
      </c>
      <c r="N4" s="84"/>
      <c r="O4" s="84"/>
      <c r="P4" s="84"/>
      <c r="Q4" s="94" t="s">
        <v>48</v>
      </c>
      <c r="R4" s="84"/>
      <c r="S4" s="84"/>
      <c r="T4" s="94" t="s">
        <v>48</v>
      </c>
      <c r="U4" s="94" t="s">
        <v>48</v>
      </c>
      <c r="V4" s="84"/>
      <c r="W4" s="84"/>
      <c r="X4" s="94" t="s">
        <v>48</v>
      </c>
      <c r="Y4" s="84"/>
      <c r="Z4" s="90">
        <f t="shared" ref="Z4:Z33" si="0">COUNTIF(C4:X4,"x")</f>
        <v>12</v>
      </c>
    </row>
    <row r="5" spans="1:26" ht="14">
      <c r="A5" s="86" t="str">
        <f>HYPERLINK("http://app.mysidewalk.com/","mySidewalk")</f>
        <v>mySidewalk</v>
      </c>
      <c r="B5" s="78"/>
      <c r="C5" s="96" t="s">
        <v>48</v>
      </c>
      <c r="D5" s="83"/>
      <c r="E5" s="96" t="s">
        <v>48</v>
      </c>
      <c r="F5" s="96" t="s">
        <v>48</v>
      </c>
      <c r="G5" s="83"/>
      <c r="H5" s="96" t="s">
        <v>48</v>
      </c>
      <c r="I5" s="96" t="s">
        <v>48</v>
      </c>
      <c r="J5" s="96" t="s">
        <v>48</v>
      </c>
      <c r="K5" s="96" t="s">
        <v>48</v>
      </c>
      <c r="L5" s="96" t="s">
        <v>48</v>
      </c>
      <c r="M5" s="96" t="s">
        <v>48</v>
      </c>
      <c r="N5" s="83"/>
      <c r="O5" s="83"/>
      <c r="P5" s="83"/>
      <c r="Q5" s="83"/>
      <c r="R5" s="83"/>
      <c r="S5" s="83"/>
      <c r="T5" s="96" t="s">
        <v>48</v>
      </c>
      <c r="U5" s="96" t="s">
        <v>48</v>
      </c>
      <c r="V5" s="83"/>
      <c r="W5" s="83"/>
      <c r="X5" s="96" t="s">
        <v>48</v>
      </c>
      <c r="Y5" s="83"/>
      <c r="Z5" s="89">
        <f t="shared" si="0"/>
        <v>12</v>
      </c>
    </row>
    <row r="6" spans="1:26" ht="14">
      <c r="A6" s="87" t="s">
        <v>93</v>
      </c>
      <c r="B6" s="81"/>
      <c r="C6" s="94" t="s">
        <v>48</v>
      </c>
      <c r="D6" s="84"/>
      <c r="E6" s="94" t="s">
        <v>48</v>
      </c>
      <c r="F6" s="94" t="s">
        <v>48</v>
      </c>
      <c r="G6" s="84"/>
      <c r="H6" s="94" t="s">
        <v>48</v>
      </c>
      <c r="I6" s="94" t="s">
        <v>48</v>
      </c>
      <c r="J6" s="84"/>
      <c r="K6" s="94" t="s">
        <v>48</v>
      </c>
      <c r="L6" s="84"/>
      <c r="M6" s="94" t="s">
        <v>48</v>
      </c>
      <c r="N6" s="84"/>
      <c r="O6" s="84"/>
      <c r="P6" s="84"/>
      <c r="Q6" s="84"/>
      <c r="R6" s="84"/>
      <c r="S6" s="84"/>
      <c r="T6" s="94" t="s">
        <v>48</v>
      </c>
      <c r="U6" s="94" t="s">
        <v>48</v>
      </c>
      <c r="V6" s="84"/>
      <c r="W6" s="94" t="s">
        <v>48</v>
      </c>
      <c r="X6" s="94" t="s">
        <v>48</v>
      </c>
      <c r="Y6" s="84"/>
      <c r="Z6" s="90">
        <f t="shared" si="0"/>
        <v>11</v>
      </c>
    </row>
    <row r="7" spans="1:26" ht="14">
      <c r="A7" s="86" t="str">
        <f>HYPERLINK("https://www.mindmixer.com/","MindMixer")</f>
        <v>MindMixer</v>
      </c>
      <c r="B7" s="78"/>
      <c r="C7" s="96" t="s">
        <v>48</v>
      </c>
      <c r="D7" s="83"/>
      <c r="E7" s="96" t="s">
        <v>48</v>
      </c>
      <c r="F7" s="96" t="s">
        <v>48</v>
      </c>
      <c r="G7" s="93" t="s">
        <v>71</v>
      </c>
      <c r="H7" s="96" t="s">
        <v>48</v>
      </c>
      <c r="I7" s="96" t="s">
        <v>48</v>
      </c>
      <c r="J7" s="96" t="s">
        <v>48</v>
      </c>
      <c r="K7" s="96" t="s">
        <v>48</v>
      </c>
      <c r="L7" s="96" t="s">
        <v>48</v>
      </c>
      <c r="M7" s="96" t="s">
        <v>48</v>
      </c>
      <c r="N7" s="83"/>
      <c r="O7" s="83"/>
      <c r="P7" s="83"/>
      <c r="Q7" s="83"/>
      <c r="R7" s="83"/>
      <c r="S7" s="83"/>
      <c r="T7" s="96" t="s">
        <v>48</v>
      </c>
      <c r="U7" s="83"/>
      <c r="V7" s="83"/>
      <c r="W7" s="83"/>
      <c r="X7" s="96" t="s">
        <v>48</v>
      </c>
      <c r="Y7" s="83"/>
      <c r="Z7" s="89">
        <f t="shared" si="0"/>
        <v>11</v>
      </c>
    </row>
    <row r="8" spans="1:26" ht="14">
      <c r="A8" s="87" t="s">
        <v>102</v>
      </c>
      <c r="B8" s="81"/>
      <c r="C8" s="94" t="s">
        <v>48</v>
      </c>
      <c r="D8" s="84"/>
      <c r="E8" s="94"/>
      <c r="F8" s="94" t="s">
        <v>48</v>
      </c>
      <c r="G8" s="84"/>
      <c r="H8" s="94" t="s">
        <v>48</v>
      </c>
      <c r="I8" s="94" t="s">
        <v>48</v>
      </c>
      <c r="J8" s="94" t="s">
        <v>48</v>
      </c>
      <c r="K8" s="94" t="s">
        <v>48</v>
      </c>
      <c r="L8" s="94" t="s">
        <v>48</v>
      </c>
      <c r="M8" s="94" t="s">
        <v>48</v>
      </c>
      <c r="N8" s="84"/>
      <c r="O8" s="94" t="s">
        <v>48</v>
      </c>
      <c r="P8" s="84"/>
      <c r="Q8" s="84"/>
      <c r="R8" s="84"/>
      <c r="S8" s="84"/>
      <c r="T8" s="94" t="s">
        <v>48</v>
      </c>
      <c r="U8" s="94" t="s">
        <v>48</v>
      </c>
      <c r="V8" s="84"/>
      <c r="W8" s="84"/>
      <c r="X8" s="84"/>
      <c r="Y8" s="84"/>
      <c r="Z8" s="90">
        <f t="shared" si="0"/>
        <v>11</v>
      </c>
    </row>
    <row r="9" spans="1:26" ht="14">
      <c r="A9" s="86" t="s">
        <v>122</v>
      </c>
      <c r="B9" s="78"/>
      <c r="C9" s="96" t="s">
        <v>48</v>
      </c>
      <c r="D9" s="83"/>
      <c r="E9" s="83"/>
      <c r="F9" s="96" t="s">
        <v>48</v>
      </c>
      <c r="G9" s="83"/>
      <c r="H9" s="96" t="s">
        <v>48</v>
      </c>
      <c r="I9" s="96" t="s">
        <v>48</v>
      </c>
      <c r="J9" s="96" t="s">
        <v>48</v>
      </c>
      <c r="K9" s="96" t="s">
        <v>48</v>
      </c>
      <c r="L9" s="83"/>
      <c r="M9" s="96" t="s">
        <v>48</v>
      </c>
      <c r="N9" s="83"/>
      <c r="O9" s="83"/>
      <c r="P9" s="83"/>
      <c r="Q9" s="83"/>
      <c r="R9" s="83"/>
      <c r="S9" s="96" t="s">
        <v>48</v>
      </c>
      <c r="T9" s="96" t="s">
        <v>48</v>
      </c>
      <c r="U9" s="83"/>
      <c r="V9" s="83"/>
      <c r="W9" s="96" t="s">
        <v>48</v>
      </c>
      <c r="X9" s="96" t="s">
        <v>48</v>
      </c>
      <c r="Y9" s="83"/>
      <c r="Z9" s="89">
        <f t="shared" si="0"/>
        <v>11</v>
      </c>
    </row>
    <row r="10" spans="1:26" ht="14">
      <c r="A10" s="87" t="s">
        <v>134</v>
      </c>
      <c r="B10" s="81"/>
      <c r="C10" s="94" t="s">
        <v>48</v>
      </c>
      <c r="D10" s="84" t="s">
        <v>48</v>
      </c>
      <c r="E10" s="94" t="s">
        <v>48</v>
      </c>
      <c r="F10" s="94" t="s">
        <v>48</v>
      </c>
      <c r="G10" s="84"/>
      <c r="H10" s="84"/>
      <c r="I10" s="94" t="s">
        <v>48</v>
      </c>
      <c r="J10" s="94" t="s">
        <v>48</v>
      </c>
      <c r="K10" s="94" t="s">
        <v>48</v>
      </c>
      <c r="L10" s="94" t="s">
        <v>48</v>
      </c>
      <c r="M10" s="94" t="s">
        <v>48</v>
      </c>
      <c r="N10" s="94" t="s">
        <v>48</v>
      </c>
      <c r="O10" s="84"/>
      <c r="P10" s="84"/>
      <c r="Q10" s="84"/>
      <c r="R10" s="84"/>
      <c r="S10" s="84"/>
      <c r="T10" s="84"/>
      <c r="U10" s="84"/>
      <c r="V10" s="84"/>
      <c r="W10" s="84"/>
      <c r="X10" s="84"/>
      <c r="Y10" s="84"/>
      <c r="Z10" s="90">
        <f t="shared" si="0"/>
        <v>10</v>
      </c>
    </row>
    <row r="11" spans="1:26" ht="14">
      <c r="A11" s="86" t="s">
        <v>142</v>
      </c>
      <c r="B11" s="78"/>
      <c r="C11" s="96" t="s">
        <v>48</v>
      </c>
      <c r="D11" s="83" t="s">
        <v>48</v>
      </c>
      <c r="E11" s="96" t="s">
        <v>48</v>
      </c>
      <c r="F11" s="96" t="s">
        <v>48</v>
      </c>
      <c r="G11" s="83"/>
      <c r="H11" s="96"/>
      <c r="I11" s="96" t="s">
        <v>48</v>
      </c>
      <c r="J11" s="96" t="s">
        <v>48</v>
      </c>
      <c r="K11" s="96" t="s">
        <v>48</v>
      </c>
      <c r="L11" s="96" t="s">
        <v>48</v>
      </c>
      <c r="M11" s="96" t="s">
        <v>48</v>
      </c>
      <c r="N11" s="96" t="s">
        <v>48</v>
      </c>
      <c r="O11" s="83"/>
      <c r="P11" s="83"/>
      <c r="Q11" s="83"/>
      <c r="R11" s="83"/>
      <c r="S11" s="83"/>
      <c r="T11" s="83"/>
      <c r="U11" s="83"/>
      <c r="V11" s="83"/>
      <c r="W11" s="83"/>
      <c r="X11" s="83"/>
      <c r="Y11" s="83"/>
      <c r="Z11" s="89">
        <f t="shared" si="0"/>
        <v>10</v>
      </c>
    </row>
    <row r="12" spans="1:26" ht="14">
      <c r="A12" s="87" t="str">
        <f>HYPERLINK("https://www.bangthetable.com/","Bang the Table")</f>
        <v>Bang the Table</v>
      </c>
      <c r="B12" s="81"/>
      <c r="C12" s="95" t="s">
        <v>48</v>
      </c>
      <c r="D12" s="84"/>
      <c r="E12" s="84"/>
      <c r="F12" s="94" t="s">
        <v>48</v>
      </c>
      <c r="G12" s="84"/>
      <c r="H12" s="94" t="s">
        <v>48</v>
      </c>
      <c r="I12" s="94" t="s">
        <v>48</v>
      </c>
      <c r="J12" s="84"/>
      <c r="K12" s="94" t="s">
        <v>48</v>
      </c>
      <c r="L12" s="94" t="s">
        <v>48</v>
      </c>
      <c r="M12" s="84"/>
      <c r="N12" s="94" t="s">
        <v>48</v>
      </c>
      <c r="O12" s="94" t="s">
        <v>48</v>
      </c>
      <c r="P12" s="84"/>
      <c r="Q12" s="84"/>
      <c r="R12" s="84"/>
      <c r="S12" s="84"/>
      <c r="T12" s="94" t="s">
        <v>48</v>
      </c>
      <c r="U12" s="84"/>
      <c r="V12" s="84"/>
      <c r="W12" s="84"/>
      <c r="X12" s="84"/>
      <c r="Y12" s="84"/>
      <c r="Z12" s="90">
        <f t="shared" si="0"/>
        <v>9</v>
      </c>
    </row>
    <row r="13" spans="1:26" ht="14">
      <c r="A13" s="86" t="s">
        <v>65</v>
      </c>
      <c r="B13" s="78"/>
      <c r="C13" s="83" t="s">
        <v>48</v>
      </c>
      <c r="D13" s="96"/>
      <c r="E13" s="83"/>
      <c r="F13" s="96" t="s">
        <v>48</v>
      </c>
      <c r="G13" s="83"/>
      <c r="H13" s="96" t="s">
        <v>48</v>
      </c>
      <c r="I13" s="96" t="s">
        <v>48</v>
      </c>
      <c r="J13" s="96" t="s">
        <v>48</v>
      </c>
      <c r="K13" s="96" t="s">
        <v>48</v>
      </c>
      <c r="L13" s="96" t="s">
        <v>48</v>
      </c>
      <c r="M13" s="96" t="s">
        <v>48</v>
      </c>
      <c r="N13" s="83"/>
      <c r="O13" s="83"/>
      <c r="P13" s="83"/>
      <c r="Q13" s="83"/>
      <c r="R13" s="83"/>
      <c r="S13" s="83"/>
      <c r="T13" s="96" t="s">
        <v>48</v>
      </c>
      <c r="U13" s="83"/>
      <c r="V13" s="83"/>
      <c r="W13" s="83"/>
      <c r="X13" s="83"/>
      <c r="Y13" s="83"/>
      <c r="Z13" s="89">
        <f t="shared" si="0"/>
        <v>9</v>
      </c>
    </row>
    <row r="14" spans="1:26" ht="14">
      <c r="A14" s="87" t="str">
        <f>HYPERLINK("https://www.enterprisecommunity.org/opportunity360/community-engagement-toolkit/engaging-plans","Engaging Plans")</f>
        <v>Engaging Plans</v>
      </c>
      <c r="B14" s="81"/>
      <c r="C14" s="84" t="s">
        <v>48</v>
      </c>
      <c r="D14" s="84"/>
      <c r="E14" s="84"/>
      <c r="F14" s="94" t="s">
        <v>48</v>
      </c>
      <c r="G14" s="84"/>
      <c r="H14" s="94" t="s">
        <v>48</v>
      </c>
      <c r="I14" s="94" t="s">
        <v>48</v>
      </c>
      <c r="J14" s="84"/>
      <c r="K14" s="94" t="s">
        <v>48</v>
      </c>
      <c r="L14" s="94" t="s">
        <v>48</v>
      </c>
      <c r="M14" s="94" t="s">
        <v>48</v>
      </c>
      <c r="N14" s="94" t="s">
        <v>48</v>
      </c>
      <c r="O14" s="94" t="s">
        <v>48</v>
      </c>
      <c r="P14" s="84"/>
      <c r="Q14" s="84"/>
      <c r="R14" s="83"/>
      <c r="S14" s="84"/>
      <c r="T14" s="84"/>
      <c r="U14" s="84"/>
      <c r="V14" s="94"/>
      <c r="W14" s="84"/>
      <c r="X14" s="84"/>
      <c r="Y14" s="84"/>
      <c r="Z14" s="90">
        <f t="shared" si="0"/>
        <v>9</v>
      </c>
    </row>
    <row r="15" spans="1:26" ht="14">
      <c r="A15" s="86" t="str">
        <f>HYPERLINK("https://www.enterprisecommunity.org/opportunity360/community-engagement-toolkit/engaging-plans","Enterprise Community")</f>
        <v>Enterprise Community</v>
      </c>
      <c r="B15" s="78"/>
      <c r="C15" s="83" t="s">
        <v>48</v>
      </c>
      <c r="D15" s="83"/>
      <c r="E15" s="83"/>
      <c r="F15" s="96" t="s">
        <v>48</v>
      </c>
      <c r="G15" s="83"/>
      <c r="H15" s="96" t="s">
        <v>48</v>
      </c>
      <c r="I15" s="96" t="s">
        <v>48</v>
      </c>
      <c r="J15" s="83"/>
      <c r="K15" s="96" t="s">
        <v>48</v>
      </c>
      <c r="L15" s="96" t="s">
        <v>48</v>
      </c>
      <c r="M15" s="83"/>
      <c r="N15" s="96" t="s">
        <v>48</v>
      </c>
      <c r="O15" s="96" t="s">
        <v>48</v>
      </c>
      <c r="P15" s="83"/>
      <c r="Q15" s="83"/>
      <c r="R15" s="83"/>
      <c r="S15" s="83"/>
      <c r="T15" s="96" t="s">
        <v>48</v>
      </c>
      <c r="U15" s="83"/>
      <c r="V15" s="83"/>
      <c r="W15" s="83"/>
      <c r="X15" s="83"/>
      <c r="Y15" s="83"/>
      <c r="Z15" s="89">
        <f t="shared" si="0"/>
        <v>9</v>
      </c>
    </row>
    <row r="16" spans="1:26" ht="14">
      <c r="A16" s="87" t="str">
        <f>HYPERLINK("http://ideascale.com/","IdeaScale")</f>
        <v>IdeaScale</v>
      </c>
      <c r="B16" s="81"/>
      <c r="C16" s="84" t="s">
        <v>48</v>
      </c>
      <c r="D16" s="84"/>
      <c r="E16" s="94" t="s">
        <v>48</v>
      </c>
      <c r="F16" s="94" t="s">
        <v>48</v>
      </c>
      <c r="G16" s="95" t="s">
        <v>88</v>
      </c>
      <c r="H16" s="94" t="s">
        <v>48</v>
      </c>
      <c r="I16" s="94" t="s">
        <v>48</v>
      </c>
      <c r="J16" s="84"/>
      <c r="K16" s="94" t="s">
        <v>48</v>
      </c>
      <c r="L16" s="94" t="s">
        <v>48</v>
      </c>
      <c r="M16" s="94" t="s">
        <v>48</v>
      </c>
      <c r="N16" s="84"/>
      <c r="O16" s="84"/>
      <c r="P16" s="84"/>
      <c r="Q16" s="84"/>
      <c r="R16" s="84"/>
      <c r="S16" s="84"/>
      <c r="T16" s="94" t="s">
        <v>48</v>
      </c>
      <c r="U16" s="84"/>
      <c r="V16" s="84"/>
      <c r="W16" s="84"/>
      <c r="X16" s="84"/>
      <c r="Y16" s="84"/>
      <c r="Z16" s="90">
        <f t="shared" si="0"/>
        <v>9</v>
      </c>
    </row>
    <row r="17" spans="1:26" ht="14">
      <c r="A17" s="86" t="str">
        <f>HYPERLINK("https://www.citizenlab.co/platform","Citizen Lab")</f>
        <v>Citizen Lab</v>
      </c>
      <c r="B17" s="78"/>
      <c r="C17" s="93" t="s">
        <v>48</v>
      </c>
      <c r="D17" s="83"/>
      <c r="E17" s="96"/>
      <c r="F17" s="96" t="s">
        <v>48</v>
      </c>
      <c r="G17" s="96" t="s">
        <v>52</v>
      </c>
      <c r="H17" s="96" t="s">
        <v>48</v>
      </c>
      <c r="I17" s="96" t="s">
        <v>48</v>
      </c>
      <c r="J17" s="96" t="s">
        <v>48</v>
      </c>
      <c r="K17" s="96" t="s">
        <v>48</v>
      </c>
      <c r="L17" s="96" t="s">
        <v>48</v>
      </c>
      <c r="M17" s="83"/>
      <c r="N17" s="83"/>
      <c r="O17" s="83"/>
      <c r="P17" s="83"/>
      <c r="Q17" s="83"/>
      <c r="R17" s="83"/>
      <c r="S17" s="83"/>
      <c r="T17" s="83"/>
      <c r="U17" s="83"/>
      <c r="V17" s="83"/>
      <c r="W17" s="96" t="s">
        <v>48</v>
      </c>
      <c r="X17" s="83"/>
      <c r="Y17" s="83"/>
      <c r="Z17" s="89">
        <f t="shared" si="0"/>
        <v>8</v>
      </c>
    </row>
    <row r="18" spans="1:26" ht="14">
      <c r="A18" s="87" t="str">
        <f>HYPERLINK("http://crowdgauge.org/","Crowd Guage")</f>
        <v>Crowd Guage</v>
      </c>
      <c r="B18" s="81"/>
      <c r="C18" s="84" t="s">
        <v>48</v>
      </c>
      <c r="D18" s="84" t="s">
        <v>48</v>
      </c>
      <c r="E18" s="84"/>
      <c r="F18" s="84"/>
      <c r="G18" s="84"/>
      <c r="H18" s="94" t="s">
        <v>48</v>
      </c>
      <c r="I18" s="84"/>
      <c r="J18" s="94" t="s">
        <v>48</v>
      </c>
      <c r="K18" s="94" t="s">
        <v>48</v>
      </c>
      <c r="L18" s="84"/>
      <c r="M18" s="84"/>
      <c r="N18" s="84"/>
      <c r="O18" s="84"/>
      <c r="P18" s="84"/>
      <c r="Q18" s="84"/>
      <c r="R18" s="84"/>
      <c r="S18" s="84"/>
      <c r="T18" s="84"/>
      <c r="U18" s="94" t="s">
        <v>48</v>
      </c>
      <c r="V18" s="94" t="s">
        <v>48</v>
      </c>
      <c r="W18" s="84"/>
      <c r="X18" s="94" t="s">
        <v>48</v>
      </c>
      <c r="Y18" s="84"/>
      <c r="Z18" s="90">
        <f t="shared" si="0"/>
        <v>8</v>
      </c>
    </row>
    <row r="19" spans="1:26" ht="14">
      <c r="A19" s="86" t="str">
        <f>HYPERLINK("https://engagementhub.com.au/","Engagement Hub")</f>
        <v>Engagement Hub</v>
      </c>
      <c r="B19" s="78"/>
      <c r="C19" s="83" t="s">
        <v>48</v>
      </c>
      <c r="D19" s="83"/>
      <c r="E19" s="83"/>
      <c r="F19" s="96" t="s">
        <v>48</v>
      </c>
      <c r="G19" s="93" t="s">
        <v>71</v>
      </c>
      <c r="H19" s="96" t="s">
        <v>48</v>
      </c>
      <c r="I19" s="96" t="s">
        <v>48</v>
      </c>
      <c r="J19" s="83"/>
      <c r="K19" s="96" t="s">
        <v>48</v>
      </c>
      <c r="L19" s="96" t="s">
        <v>48</v>
      </c>
      <c r="M19" s="96" t="s">
        <v>48</v>
      </c>
      <c r="N19" s="83"/>
      <c r="O19" s="83"/>
      <c r="P19" s="83"/>
      <c r="Q19" s="83"/>
      <c r="R19" s="83"/>
      <c r="S19" s="83"/>
      <c r="T19" s="96" t="s">
        <v>48</v>
      </c>
      <c r="U19" s="83"/>
      <c r="V19" s="83"/>
      <c r="W19" s="83"/>
      <c r="X19" s="83"/>
      <c r="Y19" s="83"/>
      <c r="Z19" s="89">
        <f t="shared" si="0"/>
        <v>8</v>
      </c>
    </row>
    <row r="20" spans="1:26" ht="14">
      <c r="A20" s="87" t="s">
        <v>74</v>
      </c>
      <c r="B20" s="81"/>
      <c r="C20" s="84" t="s">
        <v>48</v>
      </c>
      <c r="D20" s="84"/>
      <c r="E20" s="84"/>
      <c r="F20" s="94" t="s">
        <v>48</v>
      </c>
      <c r="G20" s="84"/>
      <c r="H20" s="84"/>
      <c r="I20" s="94" t="s">
        <v>48</v>
      </c>
      <c r="J20" s="84"/>
      <c r="K20" s="94" t="s">
        <v>48</v>
      </c>
      <c r="L20" s="84"/>
      <c r="M20" s="94" t="s">
        <v>48</v>
      </c>
      <c r="N20" s="84"/>
      <c r="O20" s="84"/>
      <c r="P20" s="84"/>
      <c r="Q20" s="84"/>
      <c r="R20" s="84"/>
      <c r="S20" s="84"/>
      <c r="T20" s="94" t="s">
        <v>48</v>
      </c>
      <c r="U20" s="94" t="s">
        <v>48</v>
      </c>
      <c r="V20" s="84"/>
      <c r="W20" s="84"/>
      <c r="X20" s="94" t="s">
        <v>48</v>
      </c>
      <c r="Y20" s="84"/>
      <c r="Z20" s="90">
        <f t="shared" si="0"/>
        <v>8</v>
      </c>
    </row>
    <row r="21" spans="1:26" ht="14">
      <c r="A21" s="86" t="s">
        <v>91</v>
      </c>
      <c r="B21" s="78"/>
      <c r="C21" s="96" t="s">
        <v>48</v>
      </c>
      <c r="D21" s="83" t="s">
        <v>56</v>
      </c>
      <c r="E21" s="83"/>
      <c r="F21" s="96" t="s">
        <v>48</v>
      </c>
      <c r="G21" s="83"/>
      <c r="H21" s="96" t="s">
        <v>48</v>
      </c>
      <c r="I21" s="96" t="s">
        <v>48</v>
      </c>
      <c r="J21" s="96" t="s">
        <v>48</v>
      </c>
      <c r="K21" s="96" t="s">
        <v>48</v>
      </c>
      <c r="L21" s="96" t="s">
        <v>48</v>
      </c>
      <c r="M21" s="83"/>
      <c r="N21" s="83"/>
      <c r="O21" s="83"/>
      <c r="P21" s="83"/>
      <c r="Q21" s="83"/>
      <c r="R21" s="83"/>
      <c r="S21" s="83"/>
      <c r="T21" s="96" t="s">
        <v>48</v>
      </c>
      <c r="U21" s="83"/>
      <c r="V21" s="83"/>
      <c r="W21" s="83"/>
      <c r="X21" s="83"/>
      <c r="Y21" s="83"/>
      <c r="Z21" s="89">
        <f t="shared" si="0"/>
        <v>8</v>
      </c>
    </row>
    <row r="22" spans="1:26" ht="14">
      <c r="A22" s="87" t="s">
        <v>129</v>
      </c>
      <c r="B22" s="81"/>
      <c r="C22" s="94" t="s">
        <v>48</v>
      </c>
      <c r="D22" s="84"/>
      <c r="E22" s="94" t="s">
        <v>48</v>
      </c>
      <c r="F22" s="94" t="s">
        <v>48</v>
      </c>
      <c r="G22" s="84"/>
      <c r="H22" s="94" t="s">
        <v>48</v>
      </c>
      <c r="I22" s="94" t="s">
        <v>48</v>
      </c>
      <c r="J22" s="84"/>
      <c r="K22" s="94" t="s">
        <v>48</v>
      </c>
      <c r="L22" s="84"/>
      <c r="M22" s="84"/>
      <c r="N22" s="84"/>
      <c r="O22" s="84"/>
      <c r="P22" s="84"/>
      <c r="Q22" s="84"/>
      <c r="R22" s="84"/>
      <c r="S22" s="94" t="s">
        <v>48</v>
      </c>
      <c r="T22" s="84"/>
      <c r="U22" s="84"/>
      <c r="V22" s="84"/>
      <c r="W22" s="84"/>
      <c r="X22" s="94" t="s">
        <v>48</v>
      </c>
      <c r="Y22" s="84"/>
      <c r="Z22" s="90">
        <f t="shared" si="0"/>
        <v>8</v>
      </c>
    </row>
    <row r="23" spans="1:26" ht="14">
      <c r="A23" s="86" t="str">
        <f>HYPERLINK("https://communityviz.city-explained.com/index.html","Community Viz")</f>
        <v>Community Viz</v>
      </c>
      <c r="B23" s="78"/>
      <c r="C23" s="83" t="s">
        <v>48</v>
      </c>
      <c r="D23" s="83"/>
      <c r="E23" s="83"/>
      <c r="F23" s="96" t="s">
        <v>48</v>
      </c>
      <c r="G23" s="83"/>
      <c r="H23" s="83"/>
      <c r="I23" s="83"/>
      <c r="J23" s="83"/>
      <c r="K23" s="96" t="s">
        <v>48</v>
      </c>
      <c r="L23" s="83"/>
      <c r="M23" s="83"/>
      <c r="N23" s="83"/>
      <c r="O23" s="83"/>
      <c r="P23" s="83"/>
      <c r="Q23" s="83"/>
      <c r="R23" s="83"/>
      <c r="S23" s="83"/>
      <c r="T23" s="96" t="s">
        <v>48</v>
      </c>
      <c r="U23" s="96" t="s">
        <v>48</v>
      </c>
      <c r="V23" s="96" t="s">
        <v>48</v>
      </c>
      <c r="W23" s="83"/>
      <c r="X23" s="96" t="s">
        <v>48</v>
      </c>
      <c r="Y23" s="83"/>
      <c r="Z23" s="89">
        <f t="shared" si="0"/>
        <v>7</v>
      </c>
    </row>
    <row r="24" spans="1:26" ht="14">
      <c r="A24" s="87" t="str">
        <f>HYPERLINK("https://www.courbanize.com/","coUrbanize")</f>
        <v>coUrbanize</v>
      </c>
      <c r="B24" s="81"/>
      <c r="C24" s="84" t="s">
        <v>48</v>
      </c>
      <c r="D24" s="84"/>
      <c r="E24" s="94" t="s">
        <v>48</v>
      </c>
      <c r="F24" s="94" t="s">
        <v>48</v>
      </c>
      <c r="G24" s="84"/>
      <c r="H24" s="94" t="s">
        <v>48</v>
      </c>
      <c r="I24" s="94" t="s">
        <v>48</v>
      </c>
      <c r="J24" s="84"/>
      <c r="K24" s="94" t="s">
        <v>48</v>
      </c>
      <c r="L24" s="84"/>
      <c r="M24" s="84"/>
      <c r="N24" s="84"/>
      <c r="O24" s="84"/>
      <c r="P24" s="84"/>
      <c r="Q24" s="84"/>
      <c r="R24" s="84"/>
      <c r="S24" s="84"/>
      <c r="T24" s="94" t="s">
        <v>48</v>
      </c>
      <c r="U24" s="84"/>
      <c r="V24" s="84"/>
      <c r="W24" s="84"/>
      <c r="X24" s="84"/>
      <c r="Y24" s="84"/>
      <c r="Z24" s="90">
        <f t="shared" si="0"/>
        <v>7</v>
      </c>
    </row>
    <row r="25" spans="1:26" ht="14">
      <c r="A25" s="86" t="s">
        <v>85</v>
      </c>
      <c r="B25" s="78"/>
      <c r="C25" s="83" t="s">
        <v>48</v>
      </c>
      <c r="D25" s="83"/>
      <c r="E25" s="83"/>
      <c r="F25" s="96" t="s">
        <v>48</v>
      </c>
      <c r="G25" s="83"/>
      <c r="H25" s="96" t="s">
        <v>48</v>
      </c>
      <c r="I25" s="96" t="s">
        <v>48</v>
      </c>
      <c r="J25" s="83"/>
      <c r="K25" s="96" t="s">
        <v>48</v>
      </c>
      <c r="L25" s="96" t="s">
        <v>48</v>
      </c>
      <c r="M25" s="83"/>
      <c r="N25" s="96" t="s">
        <v>48</v>
      </c>
      <c r="O25" s="83"/>
      <c r="P25" s="83"/>
      <c r="Q25" s="83"/>
      <c r="R25" s="83"/>
      <c r="S25" s="83"/>
      <c r="T25" s="83"/>
      <c r="U25" s="83"/>
      <c r="V25" s="83"/>
      <c r="W25" s="83"/>
      <c r="X25" s="83"/>
      <c r="Y25" s="83"/>
      <c r="Z25" s="89">
        <f t="shared" si="0"/>
        <v>7</v>
      </c>
    </row>
    <row r="26" spans="1:26" ht="14">
      <c r="A26" s="87" t="s">
        <v>106</v>
      </c>
      <c r="B26" s="81"/>
      <c r="C26" s="84" t="s">
        <v>48</v>
      </c>
      <c r="D26" s="84"/>
      <c r="E26" s="84"/>
      <c r="F26" s="94" t="s">
        <v>48</v>
      </c>
      <c r="G26" s="84"/>
      <c r="H26" s="84"/>
      <c r="I26" s="84"/>
      <c r="J26" s="84"/>
      <c r="K26" s="94" t="s">
        <v>48</v>
      </c>
      <c r="L26" s="84"/>
      <c r="M26" s="84"/>
      <c r="N26" s="84"/>
      <c r="O26" s="84"/>
      <c r="P26" s="84"/>
      <c r="Q26" s="84"/>
      <c r="R26" s="84"/>
      <c r="S26" s="84"/>
      <c r="T26" s="94" t="s">
        <v>48</v>
      </c>
      <c r="U26" s="94" t="s">
        <v>48</v>
      </c>
      <c r="V26" s="84"/>
      <c r="W26" s="94" t="s">
        <v>48</v>
      </c>
      <c r="X26" s="94" t="s">
        <v>48</v>
      </c>
      <c r="Y26" s="84"/>
      <c r="Z26" s="90">
        <f t="shared" si="0"/>
        <v>7</v>
      </c>
    </row>
    <row r="27" spans="1:26" ht="14">
      <c r="A27" s="86" t="str">
        <f>HYPERLINK("http://textizen.com/","Textizen")</f>
        <v>Textizen</v>
      </c>
      <c r="B27" s="78"/>
      <c r="C27" s="96" t="s">
        <v>48</v>
      </c>
      <c r="D27" s="83"/>
      <c r="E27" s="96"/>
      <c r="F27" s="96" t="s">
        <v>48</v>
      </c>
      <c r="G27" s="93" t="s">
        <v>128</v>
      </c>
      <c r="H27" s="83"/>
      <c r="I27" s="83"/>
      <c r="J27" s="96" t="s">
        <v>48</v>
      </c>
      <c r="K27" s="96" t="s">
        <v>48</v>
      </c>
      <c r="L27" s="96" t="s">
        <v>48</v>
      </c>
      <c r="M27" s="83"/>
      <c r="N27" s="83"/>
      <c r="O27" s="83"/>
      <c r="P27" s="83"/>
      <c r="Q27" s="83"/>
      <c r="R27" s="83"/>
      <c r="S27" s="96" t="s">
        <v>48</v>
      </c>
      <c r="T27" s="83"/>
      <c r="U27" s="83"/>
      <c r="V27" s="83"/>
      <c r="W27" s="83"/>
      <c r="X27" s="96" t="s">
        <v>48</v>
      </c>
      <c r="Y27" s="83"/>
      <c r="Z27" s="89">
        <f t="shared" si="0"/>
        <v>7</v>
      </c>
    </row>
    <row r="28" spans="1:26" ht="14">
      <c r="A28" s="87" t="str">
        <f>HYPERLINK("http://citizenbudget.com/","Citizen Budget")</f>
        <v>Citizen Budget</v>
      </c>
      <c r="B28" s="81"/>
      <c r="C28" s="95" t="s">
        <v>48</v>
      </c>
      <c r="D28" s="84"/>
      <c r="E28" s="84"/>
      <c r="F28" s="94" t="s">
        <v>48</v>
      </c>
      <c r="G28" s="84"/>
      <c r="H28" s="94" t="s">
        <v>48</v>
      </c>
      <c r="I28" s="84"/>
      <c r="J28" s="84"/>
      <c r="K28" s="94" t="s">
        <v>48</v>
      </c>
      <c r="L28" s="84"/>
      <c r="M28" s="84"/>
      <c r="N28" s="84"/>
      <c r="O28" s="84"/>
      <c r="P28" s="84"/>
      <c r="Q28" s="84"/>
      <c r="R28" s="84"/>
      <c r="S28" s="84"/>
      <c r="T28" s="84"/>
      <c r="U28" s="84"/>
      <c r="V28" s="94" t="s">
        <v>48</v>
      </c>
      <c r="W28" s="94" t="s">
        <v>48</v>
      </c>
      <c r="X28" s="84"/>
      <c r="Y28" s="84"/>
      <c r="Z28" s="90">
        <f t="shared" si="0"/>
        <v>6</v>
      </c>
    </row>
    <row r="29" spans="1:26" ht="14">
      <c r="A29" s="86" t="s">
        <v>61</v>
      </c>
      <c r="B29" s="78"/>
      <c r="C29" s="83" t="s">
        <v>48</v>
      </c>
      <c r="D29" s="83"/>
      <c r="E29" s="83"/>
      <c r="F29" s="96" t="s">
        <v>48</v>
      </c>
      <c r="G29" s="83"/>
      <c r="H29" s="83"/>
      <c r="I29" s="83"/>
      <c r="J29" s="83"/>
      <c r="K29" s="96" t="s">
        <v>48</v>
      </c>
      <c r="L29" s="83"/>
      <c r="M29" s="83"/>
      <c r="N29" s="83"/>
      <c r="O29" s="83"/>
      <c r="P29" s="83"/>
      <c r="Q29" s="96" t="s">
        <v>48</v>
      </c>
      <c r="R29" s="83"/>
      <c r="S29" s="83"/>
      <c r="T29" s="96" t="s">
        <v>48</v>
      </c>
      <c r="U29" s="96" t="s">
        <v>48</v>
      </c>
      <c r="V29" s="83"/>
      <c r="W29" s="83"/>
      <c r="X29" s="83"/>
      <c r="Y29" s="83"/>
      <c r="Z29" s="89">
        <f t="shared" si="0"/>
        <v>6</v>
      </c>
    </row>
    <row r="30" spans="1:26" ht="14">
      <c r="A30" s="87" t="s">
        <v>83</v>
      </c>
      <c r="B30" s="81"/>
      <c r="C30" s="84" t="s">
        <v>48</v>
      </c>
      <c r="D30" s="84"/>
      <c r="E30" s="84"/>
      <c r="F30" s="94" t="s">
        <v>48</v>
      </c>
      <c r="G30" s="84"/>
      <c r="H30" s="94" t="s">
        <v>48</v>
      </c>
      <c r="I30" s="94" t="s">
        <v>48</v>
      </c>
      <c r="J30" s="84"/>
      <c r="K30" s="94" t="s">
        <v>48</v>
      </c>
      <c r="L30" s="94" t="s">
        <v>48</v>
      </c>
      <c r="M30" s="84"/>
      <c r="N30" s="84"/>
      <c r="O30" s="84"/>
      <c r="P30" s="84"/>
      <c r="Q30" s="84"/>
      <c r="R30" s="84"/>
      <c r="S30" s="84"/>
      <c r="T30" s="84"/>
      <c r="U30" s="84"/>
      <c r="V30" s="84"/>
      <c r="W30" s="84"/>
      <c r="X30" s="84"/>
      <c r="Y30" s="84"/>
      <c r="Z30" s="90">
        <f t="shared" si="0"/>
        <v>6</v>
      </c>
    </row>
    <row r="31" spans="1:26" ht="14">
      <c r="A31" s="86" t="s">
        <v>113</v>
      </c>
      <c r="B31" s="78"/>
      <c r="C31" s="96" t="s">
        <v>48</v>
      </c>
      <c r="D31" s="83" t="s">
        <v>56</v>
      </c>
      <c r="E31" s="83"/>
      <c r="F31" s="96" t="s">
        <v>48</v>
      </c>
      <c r="G31" s="83"/>
      <c r="H31" s="83"/>
      <c r="I31" s="96" t="s">
        <v>48</v>
      </c>
      <c r="J31" s="96" t="s">
        <v>48</v>
      </c>
      <c r="K31" s="96" t="s">
        <v>48</v>
      </c>
      <c r="L31" s="96" t="s">
        <v>48</v>
      </c>
      <c r="M31" s="83"/>
      <c r="N31" s="83"/>
      <c r="O31" s="83"/>
      <c r="P31" s="83"/>
      <c r="Q31" s="83"/>
      <c r="R31" s="83"/>
      <c r="S31" s="83"/>
      <c r="T31" s="83"/>
      <c r="U31" s="83"/>
      <c r="V31" s="83"/>
      <c r="W31" s="83"/>
      <c r="X31" s="83"/>
      <c r="Y31" s="83"/>
      <c r="Z31" s="89">
        <f t="shared" si="0"/>
        <v>6</v>
      </c>
    </row>
    <row r="32" spans="1:26" ht="14">
      <c r="A32" s="87" t="s">
        <v>117</v>
      </c>
      <c r="B32" s="81"/>
      <c r="C32" s="94" t="s">
        <v>48</v>
      </c>
      <c r="D32" s="94"/>
      <c r="E32" s="94"/>
      <c r="F32" s="94" t="s">
        <v>48</v>
      </c>
      <c r="G32" s="84"/>
      <c r="H32" s="84"/>
      <c r="I32" s="84"/>
      <c r="J32" s="84"/>
      <c r="K32" s="94" t="s">
        <v>48</v>
      </c>
      <c r="L32" s="84"/>
      <c r="M32" s="84"/>
      <c r="N32" s="84"/>
      <c r="O32" s="84"/>
      <c r="P32" s="84"/>
      <c r="Q32" s="84"/>
      <c r="R32" s="84"/>
      <c r="S32" s="94" t="s">
        <v>48</v>
      </c>
      <c r="T32" s="84"/>
      <c r="U32" s="84"/>
      <c r="V32" s="84"/>
      <c r="W32" s="94" t="s">
        <v>48</v>
      </c>
      <c r="X32" s="94" t="s">
        <v>48</v>
      </c>
      <c r="Y32" s="84"/>
      <c r="Z32" s="90">
        <f t="shared" si="0"/>
        <v>6</v>
      </c>
    </row>
    <row r="33" spans="1:26" ht="14">
      <c r="A33" s="86" t="s">
        <v>108</v>
      </c>
      <c r="B33" s="78"/>
      <c r="C33" s="83" t="s">
        <v>48</v>
      </c>
      <c r="D33" s="83"/>
      <c r="E33" s="96"/>
      <c r="F33" s="96" t="s">
        <v>48</v>
      </c>
      <c r="G33" s="83"/>
      <c r="H33" s="83"/>
      <c r="I33" s="83"/>
      <c r="J33" s="83"/>
      <c r="K33" s="96" t="s">
        <v>48</v>
      </c>
      <c r="L33" s="83"/>
      <c r="M33" s="83"/>
      <c r="N33" s="83"/>
      <c r="O33" s="83"/>
      <c r="P33" s="83"/>
      <c r="Q33" s="83"/>
      <c r="R33" s="83"/>
      <c r="S33" s="83"/>
      <c r="T33" s="83"/>
      <c r="U33" s="83"/>
      <c r="V33" s="83"/>
      <c r="W33" s="83"/>
      <c r="X33" s="83"/>
      <c r="Y33" s="83"/>
      <c r="Z33" s="89">
        <f t="shared" si="0"/>
        <v>3</v>
      </c>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6" r:id="rId1" xr:uid="{00000000-0004-0000-0900-000000000000}"/>
    <hyperlink ref="A8" r:id="rId2" xr:uid="{00000000-0004-0000-0900-000001000000}"/>
    <hyperlink ref="A9" r:id="rId3" xr:uid="{00000000-0004-0000-0900-000002000000}"/>
    <hyperlink ref="A10" r:id="rId4" xr:uid="{00000000-0004-0000-0900-000003000000}"/>
    <hyperlink ref="A11" r:id="rId5" xr:uid="{00000000-0004-0000-0900-000004000000}"/>
    <hyperlink ref="A13" r:id="rId6" xr:uid="{00000000-0004-0000-0900-000005000000}"/>
    <hyperlink ref="A20" r:id="rId7" xr:uid="{00000000-0004-0000-0900-000006000000}"/>
    <hyperlink ref="A21" r:id="rId8" xr:uid="{00000000-0004-0000-0900-000007000000}"/>
    <hyperlink ref="A22" r:id="rId9" xr:uid="{00000000-0004-0000-0900-000008000000}"/>
    <hyperlink ref="A25" r:id="rId10" xr:uid="{00000000-0004-0000-0900-000009000000}"/>
    <hyperlink ref="A26" r:id="rId11" xr:uid="{00000000-0004-0000-0900-00000A000000}"/>
    <hyperlink ref="A29" r:id="rId12" xr:uid="{00000000-0004-0000-0900-00000B000000}"/>
    <hyperlink ref="A30" r:id="rId13" xr:uid="{00000000-0004-0000-0900-00000C000000}"/>
    <hyperlink ref="A31" r:id="rId14" xr:uid="{00000000-0004-0000-0900-00000D000000}"/>
    <hyperlink ref="A32" r:id="rId15" xr:uid="{00000000-0004-0000-0900-00000E000000}"/>
    <hyperlink ref="A33" r:id="rId16" xr:uid="{00000000-0004-0000-0900-00000F000000}"/>
  </hyperlinks>
  <pageMargins left="0.7" right="0.7" top="0.75" bottom="0.75" header="0.3" footer="0.3"/>
  <tableParts count="1">
    <tablePart r:id="rId1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sheetPr>
  <dimension ref="A1:W1000"/>
  <sheetViews>
    <sheetView workbookViewId="0">
      <selection activeCell="B3" sqref="B3"/>
    </sheetView>
  </sheetViews>
  <sheetFormatPr baseColWidth="10" defaultColWidth="14.5" defaultRowHeight="15.75" customHeight="1"/>
  <cols>
    <col min="2" max="2" width="49.1640625" customWidth="1"/>
    <col min="3" max="3" width="19.1640625" customWidth="1"/>
    <col min="6" max="6" width="20.5" customWidth="1"/>
    <col min="7" max="7" width="17.1640625" customWidth="1"/>
    <col min="8" max="8" width="4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125" t="s">
        <v>271</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42">
      <c r="A2" s="122" t="s">
        <v>334</v>
      </c>
      <c r="B2" s="124" t="s">
        <v>5</v>
      </c>
      <c r="C2" s="124" t="s">
        <v>6</v>
      </c>
      <c r="D2" s="124" t="s">
        <v>7</v>
      </c>
      <c r="E2" s="124" t="s">
        <v>8</v>
      </c>
      <c r="F2" s="124" t="s">
        <v>9</v>
      </c>
      <c r="G2" s="124" t="s">
        <v>10</v>
      </c>
      <c r="H2" s="124" t="s">
        <v>11</v>
      </c>
      <c r="I2" s="124" t="s">
        <v>12</v>
      </c>
      <c r="J2" s="124" t="s">
        <v>13</v>
      </c>
      <c r="K2" s="124" t="s">
        <v>14</v>
      </c>
      <c r="L2" s="124" t="s">
        <v>15</v>
      </c>
      <c r="M2" s="124" t="s">
        <v>16</v>
      </c>
      <c r="N2" s="124" t="s">
        <v>17</v>
      </c>
      <c r="O2" s="124" t="s">
        <v>18</v>
      </c>
      <c r="P2" s="124" t="s">
        <v>19</v>
      </c>
      <c r="Q2" s="124" t="s">
        <v>20</v>
      </c>
      <c r="R2" s="124" t="s">
        <v>21</v>
      </c>
      <c r="S2" s="124" t="s">
        <v>22</v>
      </c>
      <c r="T2" s="124" t="s">
        <v>23</v>
      </c>
      <c r="U2" s="124" t="s">
        <v>24</v>
      </c>
      <c r="V2" s="124" t="s">
        <v>25</v>
      </c>
      <c r="W2" s="124" t="s">
        <v>26</v>
      </c>
    </row>
    <row r="3" spans="1:23" ht="280">
      <c r="A3" s="115" t="s">
        <v>266</v>
      </c>
      <c r="B3" s="115" t="s">
        <v>27</v>
      </c>
      <c r="C3" s="115" t="s">
        <v>260</v>
      </c>
      <c r="D3" s="115" t="s">
        <v>28</v>
      </c>
      <c r="E3" s="115" t="s">
        <v>29</v>
      </c>
      <c r="F3" s="115" t="s">
        <v>30</v>
      </c>
      <c r="G3" s="115" t="s">
        <v>31</v>
      </c>
      <c r="H3" s="115" t="s">
        <v>32</v>
      </c>
      <c r="I3" s="115" t="s">
        <v>33</v>
      </c>
      <c r="J3" s="115" t="s">
        <v>34</v>
      </c>
      <c r="K3" s="115" t="s">
        <v>35</v>
      </c>
      <c r="L3" s="115" t="s">
        <v>36</v>
      </c>
      <c r="M3" s="115" t="s">
        <v>37</v>
      </c>
      <c r="N3" s="116" t="s">
        <v>38</v>
      </c>
      <c r="O3" s="115" t="s">
        <v>39</v>
      </c>
      <c r="P3" s="115" t="s">
        <v>40</v>
      </c>
      <c r="Q3" s="115" t="s">
        <v>41</v>
      </c>
      <c r="R3" s="115" t="s">
        <v>42</v>
      </c>
      <c r="S3" s="115" t="s">
        <v>43</v>
      </c>
      <c r="T3" s="115" t="s">
        <v>44</v>
      </c>
      <c r="U3" s="115" t="s">
        <v>45</v>
      </c>
      <c r="V3" s="115" t="s">
        <v>46</v>
      </c>
      <c r="W3" s="83"/>
    </row>
    <row r="4" spans="1:23" ht="14">
      <c r="A4" s="86" t="str">
        <f>HYPERLINK("https://www.bangthetable.com/","Bang the Table")</f>
        <v>Bang the Table</v>
      </c>
      <c r="B4" s="96" t="s">
        <v>48</v>
      </c>
      <c r="C4" s="83"/>
      <c r="D4" s="83"/>
      <c r="E4" s="83" t="s">
        <v>48</v>
      </c>
      <c r="F4" s="83"/>
      <c r="G4" s="83" t="s">
        <v>48</v>
      </c>
      <c r="H4" s="83" t="s">
        <v>48</v>
      </c>
      <c r="I4" s="83" t="s">
        <v>48</v>
      </c>
      <c r="J4" s="83" t="s">
        <v>48</v>
      </c>
      <c r="K4" s="83" t="s">
        <v>48</v>
      </c>
      <c r="L4" s="83" t="s">
        <v>48</v>
      </c>
      <c r="M4" s="83"/>
      <c r="N4" s="83"/>
      <c r="O4" s="83"/>
      <c r="P4" s="96" t="s">
        <v>48</v>
      </c>
      <c r="Q4" s="83"/>
      <c r="R4" s="83" t="s">
        <v>48</v>
      </c>
      <c r="S4" s="83" t="s">
        <v>48</v>
      </c>
      <c r="T4" s="83"/>
      <c r="U4" s="83"/>
      <c r="V4" s="83" t="s">
        <v>48</v>
      </c>
      <c r="W4" s="89">
        <f t="shared" ref="W4:W31" si="0">COUNTIF(B4:V4,"x")</f>
        <v>12</v>
      </c>
    </row>
    <row r="5" spans="1:23" ht="14">
      <c r="A5" s="87" t="str">
        <f>HYPERLINK("https://www.citizenlab.co/platform","Citizen Lab")</f>
        <v>Citizen Lab</v>
      </c>
      <c r="B5" s="94" t="s">
        <v>48</v>
      </c>
      <c r="C5" s="84"/>
      <c r="D5" s="84" t="s">
        <v>48</v>
      </c>
      <c r="E5" s="84" t="s">
        <v>48</v>
      </c>
      <c r="F5" s="84"/>
      <c r="G5" s="84" t="s">
        <v>48</v>
      </c>
      <c r="H5" s="84" t="s">
        <v>48</v>
      </c>
      <c r="I5" s="84" t="s">
        <v>48</v>
      </c>
      <c r="J5" s="84" t="s">
        <v>48</v>
      </c>
      <c r="K5" s="84" t="s">
        <v>48</v>
      </c>
      <c r="L5" s="84" t="s">
        <v>48</v>
      </c>
      <c r="M5" s="84"/>
      <c r="N5" s="84"/>
      <c r="O5" s="84"/>
      <c r="P5" s="84"/>
      <c r="Q5" s="84"/>
      <c r="R5" s="84" t="s">
        <v>48</v>
      </c>
      <c r="S5" s="84" t="s">
        <v>48</v>
      </c>
      <c r="T5" s="84"/>
      <c r="U5" s="84"/>
      <c r="V5" s="84" t="s">
        <v>48</v>
      </c>
      <c r="W5" s="90">
        <f t="shared" si="0"/>
        <v>12</v>
      </c>
    </row>
    <row r="6" spans="1:23" ht="14">
      <c r="A6" s="86" t="str">
        <f>HYPERLINK("https://elab.emerson.edu/projects/community-planit","Community PlanIt")</f>
        <v>Community PlanIt</v>
      </c>
      <c r="B6" s="83" t="s">
        <v>48</v>
      </c>
      <c r="C6" s="83" t="s">
        <v>48</v>
      </c>
      <c r="D6" s="96" t="s">
        <v>48</v>
      </c>
      <c r="E6" s="96" t="s">
        <v>48</v>
      </c>
      <c r="F6" s="93" t="s">
        <v>78</v>
      </c>
      <c r="G6" s="96" t="s">
        <v>48</v>
      </c>
      <c r="H6" s="96" t="s">
        <v>48</v>
      </c>
      <c r="I6" s="96" t="s">
        <v>48</v>
      </c>
      <c r="J6" s="83"/>
      <c r="K6" s="96" t="s">
        <v>48</v>
      </c>
      <c r="L6" s="96" t="s">
        <v>48</v>
      </c>
      <c r="M6" s="83"/>
      <c r="N6" s="96" t="s">
        <v>48</v>
      </c>
      <c r="O6" s="83"/>
      <c r="P6" s="83"/>
      <c r="Q6" s="83"/>
      <c r="R6" s="83"/>
      <c r="S6" s="83"/>
      <c r="T6" s="83"/>
      <c r="U6" s="83"/>
      <c r="V6" s="96" t="s">
        <v>48</v>
      </c>
      <c r="W6" s="89">
        <f t="shared" si="0"/>
        <v>11</v>
      </c>
    </row>
    <row r="7" spans="1:23" ht="14">
      <c r="A7" s="87" t="s">
        <v>65</v>
      </c>
      <c r="B7" s="94" t="s">
        <v>48</v>
      </c>
      <c r="C7" s="84"/>
      <c r="D7" s="94" t="s">
        <v>48</v>
      </c>
      <c r="E7" s="94" t="s">
        <v>48</v>
      </c>
      <c r="F7" s="95" t="s">
        <v>71</v>
      </c>
      <c r="G7" s="94" t="s">
        <v>48</v>
      </c>
      <c r="H7" s="94" t="s">
        <v>48</v>
      </c>
      <c r="I7" s="94" t="s">
        <v>48</v>
      </c>
      <c r="J7" s="94" t="s">
        <v>48</v>
      </c>
      <c r="K7" s="94" t="s">
        <v>48</v>
      </c>
      <c r="L7" s="94" t="s">
        <v>48</v>
      </c>
      <c r="M7" s="84"/>
      <c r="N7" s="84"/>
      <c r="O7" s="84"/>
      <c r="P7" s="84"/>
      <c r="Q7" s="84"/>
      <c r="R7" s="94" t="s">
        <v>48</v>
      </c>
      <c r="S7" s="84"/>
      <c r="T7" s="84"/>
      <c r="U7" s="84"/>
      <c r="V7" s="94" t="s">
        <v>48</v>
      </c>
      <c r="W7" s="90">
        <f t="shared" si="0"/>
        <v>11</v>
      </c>
    </row>
    <row r="8" spans="1:23" ht="14">
      <c r="A8" s="86" t="s">
        <v>65</v>
      </c>
      <c r="B8" s="96" t="s">
        <v>48</v>
      </c>
      <c r="C8" s="83"/>
      <c r="D8" s="96"/>
      <c r="E8" s="96" t="s">
        <v>48</v>
      </c>
      <c r="F8" s="83"/>
      <c r="G8" s="96" t="s">
        <v>48</v>
      </c>
      <c r="H8" s="96" t="s">
        <v>48</v>
      </c>
      <c r="I8" s="96" t="s">
        <v>48</v>
      </c>
      <c r="J8" s="96" t="s">
        <v>48</v>
      </c>
      <c r="K8" s="96" t="s">
        <v>48</v>
      </c>
      <c r="L8" s="96" t="s">
        <v>48</v>
      </c>
      <c r="M8" s="83"/>
      <c r="N8" s="96" t="s">
        <v>48</v>
      </c>
      <c r="O8" s="83"/>
      <c r="P8" s="83"/>
      <c r="Q8" s="83"/>
      <c r="R8" s="96" t="s">
        <v>48</v>
      </c>
      <c r="S8" s="96" t="s">
        <v>48</v>
      </c>
      <c r="T8" s="83"/>
      <c r="U8" s="83"/>
      <c r="V8" s="83"/>
      <c r="W8" s="89">
        <f t="shared" si="0"/>
        <v>11</v>
      </c>
    </row>
    <row r="9" spans="1:23" ht="14">
      <c r="A9" s="87" t="str">
        <f>HYPERLINK("https://engagementhub.com.au/","Engagement Hub")</f>
        <v>Engagement Hub</v>
      </c>
      <c r="B9" s="94" t="s">
        <v>48</v>
      </c>
      <c r="C9" s="84" t="s">
        <v>48</v>
      </c>
      <c r="D9" s="94" t="s">
        <v>48</v>
      </c>
      <c r="E9" s="94" t="s">
        <v>48</v>
      </c>
      <c r="F9" s="84"/>
      <c r="G9" s="84"/>
      <c r="H9" s="94" t="s">
        <v>48</v>
      </c>
      <c r="I9" s="94" t="s">
        <v>48</v>
      </c>
      <c r="J9" s="94" t="s">
        <v>48</v>
      </c>
      <c r="K9" s="94" t="s">
        <v>48</v>
      </c>
      <c r="L9" s="94" t="s">
        <v>48</v>
      </c>
      <c r="M9" s="94" t="s">
        <v>48</v>
      </c>
      <c r="N9" s="84"/>
      <c r="O9" s="84"/>
      <c r="P9" s="84"/>
      <c r="Q9" s="84"/>
      <c r="R9" s="84"/>
      <c r="S9" s="84"/>
      <c r="T9" s="84"/>
      <c r="U9" s="84"/>
      <c r="V9" s="84"/>
      <c r="W9" s="90">
        <f t="shared" si="0"/>
        <v>10</v>
      </c>
    </row>
    <row r="10" spans="1:23" ht="14">
      <c r="A10" s="86" t="str">
        <f>HYPERLINK("https://www.enterprisecommunity.org/opportunity360/community-engagement-toolkit/engaging-plans","Engaging Plans")</f>
        <v>Engaging Plans</v>
      </c>
      <c r="B10" s="96" t="s">
        <v>48</v>
      </c>
      <c r="C10" s="83" t="s">
        <v>48</v>
      </c>
      <c r="D10" s="83" t="s">
        <v>48</v>
      </c>
      <c r="E10" s="83" t="s">
        <v>48</v>
      </c>
      <c r="F10" s="83"/>
      <c r="G10" s="83"/>
      <c r="H10" s="83" t="s">
        <v>48</v>
      </c>
      <c r="I10" s="83" t="s">
        <v>48</v>
      </c>
      <c r="J10" s="83" t="s">
        <v>48</v>
      </c>
      <c r="K10" s="83" t="s">
        <v>48</v>
      </c>
      <c r="L10" s="83" t="s">
        <v>48</v>
      </c>
      <c r="M10" s="83" t="s">
        <v>48</v>
      </c>
      <c r="N10" s="83"/>
      <c r="O10" s="83"/>
      <c r="P10" s="83"/>
      <c r="Q10" s="83"/>
      <c r="R10" s="83"/>
      <c r="S10" s="83"/>
      <c r="T10" s="83"/>
      <c r="U10" s="83"/>
      <c r="V10" s="83"/>
      <c r="W10" s="89">
        <f t="shared" si="0"/>
        <v>10</v>
      </c>
    </row>
    <row r="11" spans="1:23" ht="28">
      <c r="A11" s="87" t="str">
        <f>HYPERLINK("https://www.enterprisecommunity.org/opportunity360/community-engagement-toolkit/engaging-plans","Enterprise Community")</f>
        <v>Enterprise Community</v>
      </c>
      <c r="B11" s="95" t="s">
        <v>48</v>
      </c>
      <c r="C11" s="84"/>
      <c r="D11" s="84"/>
      <c r="E11" s="94" t="s">
        <v>48</v>
      </c>
      <c r="F11" s="84"/>
      <c r="G11" s="94" t="s">
        <v>48</v>
      </c>
      <c r="H11" s="94" t="s">
        <v>48</v>
      </c>
      <c r="I11" s="84"/>
      <c r="J11" s="94" t="s">
        <v>48</v>
      </c>
      <c r="K11" s="94" t="s">
        <v>48</v>
      </c>
      <c r="L11" s="84"/>
      <c r="M11" s="94" t="s">
        <v>48</v>
      </c>
      <c r="N11" s="94" t="s">
        <v>48</v>
      </c>
      <c r="O11" s="84"/>
      <c r="P11" s="84"/>
      <c r="Q11" s="84"/>
      <c r="R11" s="94" t="s">
        <v>48</v>
      </c>
      <c r="S11" s="84"/>
      <c r="T11" s="84"/>
      <c r="U11" s="84"/>
      <c r="V11" s="84"/>
      <c r="W11" s="90">
        <f t="shared" si="0"/>
        <v>9</v>
      </c>
    </row>
    <row r="12" spans="1:23" ht="14">
      <c r="A12" s="86" t="s">
        <v>76</v>
      </c>
      <c r="B12" s="83" t="s">
        <v>48</v>
      </c>
      <c r="C12" s="96"/>
      <c r="D12" s="83"/>
      <c r="E12" s="96" t="s">
        <v>48</v>
      </c>
      <c r="F12" s="83"/>
      <c r="G12" s="96" t="s">
        <v>48</v>
      </c>
      <c r="H12" s="96" t="s">
        <v>48</v>
      </c>
      <c r="I12" s="96" t="s">
        <v>48</v>
      </c>
      <c r="J12" s="96" t="s">
        <v>48</v>
      </c>
      <c r="K12" s="96" t="s">
        <v>48</v>
      </c>
      <c r="L12" s="96" t="s">
        <v>48</v>
      </c>
      <c r="M12" s="83"/>
      <c r="N12" s="83"/>
      <c r="O12" s="83"/>
      <c r="P12" s="83"/>
      <c r="Q12" s="83"/>
      <c r="R12" s="96" t="s">
        <v>48</v>
      </c>
      <c r="S12" s="83"/>
      <c r="T12" s="83"/>
      <c r="U12" s="83"/>
      <c r="V12" s="83"/>
      <c r="W12" s="89">
        <f t="shared" si="0"/>
        <v>9</v>
      </c>
    </row>
    <row r="13" spans="1:23" ht="14">
      <c r="A13" s="87" t="s">
        <v>80</v>
      </c>
      <c r="B13" s="84" t="s">
        <v>48</v>
      </c>
      <c r="C13" s="84"/>
      <c r="D13" s="84"/>
      <c r="E13" s="94" t="s">
        <v>48</v>
      </c>
      <c r="F13" s="84"/>
      <c r="G13" s="94" t="s">
        <v>48</v>
      </c>
      <c r="H13" s="94" t="s">
        <v>48</v>
      </c>
      <c r="I13" s="84"/>
      <c r="J13" s="94" t="s">
        <v>48</v>
      </c>
      <c r="K13" s="94" t="s">
        <v>48</v>
      </c>
      <c r="L13" s="94" t="s">
        <v>48</v>
      </c>
      <c r="M13" s="94" t="s">
        <v>48</v>
      </c>
      <c r="N13" s="94" t="s">
        <v>48</v>
      </c>
      <c r="O13" s="84"/>
      <c r="P13" s="84"/>
      <c r="Q13" s="84"/>
      <c r="R13" s="84"/>
      <c r="S13" s="84"/>
      <c r="T13" s="94"/>
      <c r="U13" s="84"/>
      <c r="V13" s="84"/>
      <c r="W13" s="90">
        <f t="shared" si="0"/>
        <v>9</v>
      </c>
    </row>
    <row r="14" spans="1:23" ht="14">
      <c r="A14" s="86" t="s">
        <v>83</v>
      </c>
      <c r="B14" s="83" t="s">
        <v>48</v>
      </c>
      <c r="C14" s="83"/>
      <c r="D14" s="83"/>
      <c r="E14" s="83" t="s">
        <v>48</v>
      </c>
      <c r="F14" s="83"/>
      <c r="G14" s="83" t="s">
        <v>48</v>
      </c>
      <c r="H14" s="83" t="s">
        <v>48</v>
      </c>
      <c r="I14" s="83"/>
      <c r="J14" s="83" t="s">
        <v>48</v>
      </c>
      <c r="K14" s="83" t="s">
        <v>48</v>
      </c>
      <c r="L14" s="83"/>
      <c r="M14" s="83" t="s">
        <v>48</v>
      </c>
      <c r="N14" s="83" t="s">
        <v>48</v>
      </c>
      <c r="O14" s="83"/>
      <c r="P14" s="83"/>
      <c r="Q14" s="83"/>
      <c r="R14" s="83" t="s">
        <v>48</v>
      </c>
      <c r="S14" s="83"/>
      <c r="T14" s="83"/>
      <c r="U14" s="83"/>
      <c r="V14" s="83"/>
      <c r="W14" s="89">
        <f t="shared" si="0"/>
        <v>9</v>
      </c>
    </row>
    <row r="15" spans="1:23" ht="14">
      <c r="A15" s="87" t="s">
        <v>85</v>
      </c>
      <c r="B15" s="84" t="s">
        <v>48</v>
      </c>
      <c r="C15" s="84"/>
      <c r="D15" s="94" t="s">
        <v>48</v>
      </c>
      <c r="E15" s="94" t="s">
        <v>48</v>
      </c>
      <c r="F15" s="95" t="s">
        <v>88</v>
      </c>
      <c r="G15" s="94" t="s">
        <v>48</v>
      </c>
      <c r="H15" s="94" t="s">
        <v>48</v>
      </c>
      <c r="I15" s="84"/>
      <c r="J15" s="94" t="s">
        <v>48</v>
      </c>
      <c r="K15" s="94" t="s">
        <v>48</v>
      </c>
      <c r="L15" s="94" t="s">
        <v>48</v>
      </c>
      <c r="M15" s="84"/>
      <c r="N15" s="84"/>
      <c r="O15" s="84"/>
      <c r="P15" s="84"/>
      <c r="Q15" s="84"/>
      <c r="R15" s="94" t="s">
        <v>48</v>
      </c>
      <c r="S15" s="84"/>
      <c r="T15" s="84"/>
      <c r="U15" s="84"/>
      <c r="V15" s="84"/>
      <c r="W15" s="90">
        <f t="shared" si="0"/>
        <v>9</v>
      </c>
    </row>
    <row r="16" spans="1:23" ht="14">
      <c r="A16" s="86" t="str">
        <f>HYPERLINK("http://ideascale.com/","IdeaScale")</f>
        <v>IdeaScale</v>
      </c>
      <c r="B16" s="96" t="s">
        <v>48</v>
      </c>
      <c r="C16" s="83"/>
      <c r="D16" s="83"/>
      <c r="E16" s="83" t="s">
        <v>48</v>
      </c>
      <c r="F16" s="93" t="s">
        <v>52</v>
      </c>
      <c r="G16" s="83" t="s">
        <v>48</v>
      </c>
      <c r="H16" s="83" t="s">
        <v>48</v>
      </c>
      <c r="I16" s="83"/>
      <c r="J16" s="83"/>
      <c r="K16" s="83" t="s">
        <v>48</v>
      </c>
      <c r="L16" s="83" t="s">
        <v>48</v>
      </c>
      <c r="M16" s="83"/>
      <c r="N16" s="83"/>
      <c r="O16" s="83"/>
      <c r="P16" s="83"/>
      <c r="Q16" s="83"/>
      <c r="R16" s="83" t="s">
        <v>48</v>
      </c>
      <c r="S16" s="83" t="s">
        <v>48</v>
      </c>
      <c r="T16" s="83"/>
      <c r="U16" s="83"/>
      <c r="V16" s="83" t="s">
        <v>48</v>
      </c>
      <c r="W16" s="89">
        <f t="shared" si="0"/>
        <v>9</v>
      </c>
    </row>
    <row r="17" spans="1:23" ht="14">
      <c r="A17" s="87" t="s">
        <v>91</v>
      </c>
      <c r="B17" s="95" t="s">
        <v>48</v>
      </c>
      <c r="C17" s="84"/>
      <c r="D17" s="84"/>
      <c r="E17" s="84" t="s">
        <v>48</v>
      </c>
      <c r="F17" s="94" t="s">
        <v>52</v>
      </c>
      <c r="G17" s="84" t="s">
        <v>48</v>
      </c>
      <c r="H17" s="84" t="s">
        <v>48</v>
      </c>
      <c r="I17" s="84" t="s">
        <v>48</v>
      </c>
      <c r="J17" s="84" t="s">
        <v>48</v>
      </c>
      <c r="K17" s="84" t="s">
        <v>48</v>
      </c>
      <c r="L17" s="84"/>
      <c r="M17" s="84"/>
      <c r="N17" s="84"/>
      <c r="O17" s="84"/>
      <c r="P17" s="84"/>
      <c r="Q17" s="84"/>
      <c r="R17" s="84"/>
      <c r="S17" s="84"/>
      <c r="T17" s="84"/>
      <c r="U17" s="84" t="s">
        <v>48</v>
      </c>
      <c r="V17" s="84"/>
      <c r="W17" s="90">
        <f t="shared" si="0"/>
        <v>8</v>
      </c>
    </row>
    <row r="18" spans="1:23" ht="14">
      <c r="A18" s="86" t="str">
        <f>HYPERLINK("http://map-matters.com/","Map Matters")</f>
        <v>Map Matters</v>
      </c>
      <c r="B18" s="83" t="s">
        <v>48</v>
      </c>
      <c r="C18" s="83"/>
      <c r="D18" s="83"/>
      <c r="E18" s="83" t="s">
        <v>48</v>
      </c>
      <c r="F18" s="93" t="s">
        <v>71</v>
      </c>
      <c r="G18" s="83" t="s">
        <v>48</v>
      </c>
      <c r="H18" s="83" t="s">
        <v>48</v>
      </c>
      <c r="I18" s="83"/>
      <c r="J18" s="83" t="s">
        <v>48</v>
      </c>
      <c r="K18" s="83" t="s">
        <v>48</v>
      </c>
      <c r="L18" s="83" t="s">
        <v>48</v>
      </c>
      <c r="M18" s="83"/>
      <c r="N18" s="83"/>
      <c r="O18" s="83"/>
      <c r="P18" s="83"/>
      <c r="Q18" s="83"/>
      <c r="R18" s="83" t="s">
        <v>48</v>
      </c>
      <c r="S18" s="83"/>
      <c r="T18" s="83"/>
      <c r="U18" s="83"/>
      <c r="V18" s="83"/>
      <c r="W18" s="89">
        <f t="shared" si="0"/>
        <v>8</v>
      </c>
    </row>
    <row r="19" spans="1:23" ht="14">
      <c r="A19" s="87" t="str">
        <f>HYPERLINK("http://maptionnaire.com/","Maptionnaire")</f>
        <v>Maptionnaire</v>
      </c>
      <c r="B19" s="94" t="s">
        <v>48</v>
      </c>
      <c r="C19" s="84" t="s">
        <v>56</v>
      </c>
      <c r="D19" s="84"/>
      <c r="E19" s="84" t="s">
        <v>48</v>
      </c>
      <c r="F19" s="84"/>
      <c r="G19" s="84" t="s">
        <v>48</v>
      </c>
      <c r="H19" s="84" t="s">
        <v>48</v>
      </c>
      <c r="I19" s="84" t="s">
        <v>48</v>
      </c>
      <c r="J19" s="84" t="s">
        <v>48</v>
      </c>
      <c r="K19" s="84" t="s">
        <v>48</v>
      </c>
      <c r="L19" s="84"/>
      <c r="M19" s="84"/>
      <c r="N19" s="84"/>
      <c r="O19" s="84"/>
      <c r="P19" s="84"/>
      <c r="Q19" s="84"/>
      <c r="R19" s="84" t="s">
        <v>48</v>
      </c>
      <c r="S19" s="84"/>
      <c r="T19" s="84"/>
      <c r="U19" s="84"/>
      <c r="V19" s="84"/>
      <c r="W19" s="90">
        <f t="shared" si="0"/>
        <v>8</v>
      </c>
    </row>
    <row r="20" spans="1:23" ht="14">
      <c r="A20" s="86" t="s">
        <v>97</v>
      </c>
      <c r="B20" s="96" t="s">
        <v>48</v>
      </c>
      <c r="C20" s="96" t="s">
        <v>56</v>
      </c>
      <c r="D20" s="83"/>
      <c r="E20" s="96" t="s">
        <v>48</v>
      </c>
      <c r="F20" s="93" t="s">
        <v>52</v>
      </c>
      <c r="G20" s="83"/>
      <c r="H20" s="96" t="s">
        <v>48</v>
      </c>
      <c r="I20" s="96" t="s">
        <v>48</v>
      </c>
      <c r="J20" s="83"/>
      <c r="K20" s="96" t="s">
        <v>48</v>
      </c>
      <c r="L20" s="96" t="s">
        <v>48</v>
      </c>
      <c r="M20" s="96" t="s">
        <v>48</v>
      </c>
      <c r="N20" s="83"/>
      <c r="O20" s="83"/>
      <c r="P20" s="83"/>
      <c r="Q20" s="96" t="s">
        <v>48</v>
      </c>
      <c r="R20" s="83"/>
      <c r="S20" s="83"/>
      <c r="T20" s="83"/>
      <c r="U20" s="83"/>
      <c r="V20" s="83"/>
      <c r="W20" s="89">
        <f t="shared" si="0"/>
        <v>8</v>
      </c>
    </row>
    <row r="21" spans="1:23" ht="14">
      <c r="A21" s="87" t="str">
        <f>HYPERLINK("https://metroquest.com/","Metro Quest")</f>
        <v>Metro Quest</v>
      </c>
      <c r="B21" s="94" t="s">
        <v>48</v>
      </c>
      <c r="C21" s="84"/>
      <c r="D21" s="84"/>
      <c r="E21" s="94" t="s">
        <v>48</v>
      </c>
      <c r="F21" s="95" t="s">
        <v>71</v>
      </c>
      <c r="G21" s="94" t="s">
        <v>48</v>
      </c>
      <c r="H21" s="94" t="s">
        <v>48</v>
      </c>
      <c r="I21" s="84"/>
      <c r="J21" s="84"/>
      <c r="K21" s="94" t="s">
        <v>48</v>
      </c>
      <c r="L21" s="94" t="s">
        <v>48</v>
      </c>
      <c r="M21" s="84"/>
      <c r="N21" s="84"/>
      <c r="O21" s="84"/>
      <c r="P21" s="84"/>
      <c r="Q21" s="94" t="s">
        <v>48</v>
      </c>
      <c r="R21" s="94" t="s">
        <v>48</v>
      </c>
      <c r="S21" s="84"/>
      <c r="T21" s="84"/>
      <c r="U21" s="84"/>
      <c r="V21" s="84"/>
      <c r="W21" s="90">
        <f t="shared" si="0"/>
        <v>8</v>
      </c>
    </row>
    <row r="22" spans="1:23" ht="14">
      <c r="A22" s="86" t="str">
        <f>HYPERLINK("https://www.mindmixer.com/","MindMixer")</f>
        <v>MindMixer</v>
      </c>
      <c r="B22" s="83" t="s">
        <v>48</v>
      </c>
      <c r="C22" s="83"/>
      <c r="D22" s="83"/>
      <c r="E22" s="83" t="s">
        <v>48</v>
      </c>
      <c r="F22" s="83"/>
      <c r="G22" s="83" t="s">
        <v>48</v>
      </c>
      <c r="H22" s="83" t="s">
        <v>48</v>
      </c>
      <c r="I22" s="83"/>
      <c r="J22" s="83"/>
      <c r="K22" s="83" t="s">
        <v>48</v>
      </c>
      <c r="L22" s="83" t="s">
        <v>48</v>
      </c>
      <c r="M22" s="83"/>
      <c r="N22" s="83"/>
      <c r="O22" s="83"/>
      <c r="P22" s="83"/>
      <c r="Q22" s="83"/>
      <c r="R22" s="83" t="s">
        <v>48</v>
      </c>
      <c r="S22" s="83"/>
      <c r="T22" s="83"/>
      <c r="U22" s="83"/>
      <c r="V22" s="83"/>
      <c r="W22" s="89">
        <f t="shared" si="0"/>
        <v>7</v>
      </c>
    </row>
    <row r="23" spans="1:23" ht="14">
      <c r="A23" s="87" t="str">
        <f>HYPERLINK("http://app.mysidewalk.com/","mySidewalk")</f>
        <v>mySidewalk</v>
      </c>
      <c r="B23" s="84" t="s">
        <v>48</v>
      </c>
      <c r="C23" s="84" t="s">
        <v>48</v>
      </c>
      <c r="D23" s="84"/>
      <c r="E23" s="84" t="s">
        <v>48</v>
      </c>
      <c r="F23" s="84"/>
      <c r="G23" s="84" t="s">
        <v>48</v>
      </c>
      <c r="H23" s="84" t="s">
        <v>48</v>
      </c>
      <c r="I23" s="84" t="s">
        <v>48</v>
      </c>
      <c r="J23" s="84"/>
      <c r="K23" s="84" t="s">
        <v>48</v>
      </c>
      <c r="L23" s="84"/>
      <c r="M23" s="84"/>
      <c r="N23" s="84"/>
      <c r="O23" s="84"/>
      <c r="P23" s="84"/>
      <c r="Q23" s="84"/>
      <c r="R23" s="84"/>
      <c r="S23" s="84"/>
      <c r="T23" s="84"/>
      <c r="U23" s="84"/>
      <c r="V23" s="84"/>
      <c r="W23" s="90">
        <f t="shared" si="0"/>
        <v>7</v>
      </c>
    </row>
    <row r="24" spans="1:23" ht="14">
      <c r="A24" s="86" t="s">
        <v>102</v>
      </c>
      <c r="B24" s="83" t="s">
        <v>48</v>
      </c>
      <c r="C24" s="83"/>
      <c r="D24" s="83"/>
      <c r="E24" s="83" t="s">
        <v>48</v>
      </c>
      <c r="F24" s="83"/>
      <c r="G24" s="83" t="s">
        <v>48</v>
      </c>
      <c r="H24" s="83" t="s">
        <v>48</v>
      </c>
      <c r="I24" s="83"/>
      <c r="J24" s="83" t="s">
        <v>48</v>
      </c>
      <c r="K24" s="83" t="s">
        <v>48</v>
      </c>
      <c r="L24" s="83"/>
      <c r="M24" s="83" t="s">
        <v>48</v>
      </c>
      <c r="N24" s="83"/>
      <c r="O24" s="83"/>
      <c r="P24" s="83"/>
      <c r="Q24" s="83"/>
      <c r="R24" s="83"/>
      <c r="S24" s="83"/>
      <c r="T24" s="83"/>
      <c r="U24" s="83"/>
      <c r="V24" s="83"/>
      <c r="W24" s="89">
        <f t="shared" si="0"/>
        <v>7</v>
      </c>
    </row>
    <row r="25" spans="1:23" ht="14">
      <c r="A25" s="87" t="s">
        <v>113</v>
      </c>
      <c r="B25" s="94" t="s">
        <v>48</v>
      </c>
      <c r="C25" s="84"/>
      <c r="D25" s="84"/>
      <c r="E25" s="84" t="s">
        <v>48</v>
      </c>
      <c r="F25" s="95" t="s">
        <v>128</v>
      </c>
      <c r="G25" s="84"/>
      <c r="H25" s="84"/>
      <c r="I25" s="84" t="s">
        <v>48</v>
      </c>
      <c r="J25" s="84" t="s">
        <v>48</v>
      </c>
      <c r="K25" s="84" t="s">
        <v>48</v>
      </c>
      <c r="L25" s="84"/>
      <c r="M25" s="84"/>
      <c r="N25" s="84"/>
      <c r="O25" s="84"/>
      <c r="P25" s="84"/>
      <c r="Q25" s="84" t="s">
        <v>48</v>
      </c>
      <c r="R25" s="84"/>
      <c r="S25" s="84"/>
      <c r="T25" s="84"/>
      <c r="U25" s="84"/>
      <c r="V25" s="84" t="s">
        <v>48</v>
      </c>
      <c r="W25" s="90">
        <f t="shared" si="0"/>
        <v>7</v>
      </c>
    </row>
    <row r="26" spans="1:23" ht="14">
      <c r="A26" s="86" t="s">
        <v>120</v>
      </c>
      <c r="B26" s="83" t="s">
        <v>48</v>
      </c>
      <c r="C26" s="83"/>
      <c r="D26" s="83"/>
      <c r="E26" s="96" t="s">
        <v>48</v>
      </c>
      <c r="F26" s="83"/>
      <c r="G26" s="96" t="s">
        <v>48</v>
      </c>
      <c r="H26" s="96" t="s">
        <v>48</v>
      </c>
      <c r="I26" s="83"/>
      <c r="J26" s="96" t="s">
        <v>48</v>
      </c>
      <c r="K26" s="96" t="s">
        <v>48</v>
      </c>
      <c r="L26" s="83"/>
      <c r="M26" s="83"/>
      <c r="N26" s="83"/>
      <c r="O26" s="83"/>
      <c r="P26" s="83"/>
      <c r="Q26" s="83"/>
      <c r="R26" s="83"/>
      <c r="S26" s="83"/>
      <c r="T26" s="83"/>
      <c r="U26" s="83"/>
      <c r="V26" s="83"/>
      <c r="W26" s="89">
        <f t="shared" si="0"/>
        <v>6</v>
      </c>
    </row>
    <row r="27" spans="1:23" ht="14">
      <c r="A27" s="87" t="str">
        <f>HYPERLINK("http://surveygizmo.com/","Survey Gizmo")</f>
        <v>Survey Gizmo</v>
      </c>
      <c r="B27" s="94" t="s">
        <v>48</v>
      </c>
      <c r="C27" s="84" t="s">
        <v>56</v>
      </c>
      <c r="D27" s="84"/>
      <c r="E27" s="84" t="s">
        <v>48</v>
      </c>
      <c r="F27" s="84"/>
      <c r="G27" s="84"/>
      <c r="H27" s="84" t="s">
        <v>48</v>
      </c>
      <c r="I27" s="84" t="s">
        <v>48</v>
      </c>
      <c r="J27" s="84" t="s">
        <v>48</v>
      </c>
      <c r="K27" s="84" t="s">
        <v>48</v>
      </c>
      <c r="L27" s="84"/>
      <c r="M27" s="84"/>
      <c r="N27" s="84"/>
      <c r="O27" s="84"/>
      <c r="P27" s="84"/>
      <c r="Q27" s="84"/>
      <c r="R27" s="84"/>
      <c r="S27" s="84"/>
      <c r="T27" s="84"/>
      <c r="U27" s="84"/>
      <c r="V27" s="84"/>
      <c r="W27" s="90">
        <f t="shared" si="0"/>
        <v>6</v>
      </c>
    </row>
    <row r="28" spans="1:23" ht="14">
      <c r="A28" s="86" t="s">
        <v>125</v>
      </c>
      <c r="B28" s="96" t="s">
        <v>48</v>
      </c>
      <c r="C28" s="83"/>
      <c r="D28" s="83"/>
      <c r="E28" s="96" t="s">
        <v>48</v>
      </c>
      <c r="F28" s="96"/>
      <c r="G28" s="83"/>
      <c r="H28" s="83"/>
      <c r="I28" s="83"/>
      <c r="J28" s="83"/>
      <c r="K28" s="96" t="s">
        <v>48</v>
      </c>
      <c r="L28" s="83"/>
      <c r="M28" s="83"/>
      <c r="N28" s="83"/>
      <c r="O28" s="83"/>
      <c r="P28" s="96" t="s">
        <v>48</v>
      </c>
      <c r="Q28" s="83"/>
      <c r="R28" s="96" t="s">
        <v>48</v>
      </c>
      <c r="S28" s="83"/>
      <c r="T28" s="83"/>
      <c r="U28" s="83"/>
      <c r="V28" s="83"/>
      <c r="W28" s="89">
        <f t="shared" si="0"/>
        <v>5</v>
      </c>
    </row>
    <row r="29" spans="1:23" ht="14">
      <c r="A29" s="87" t="str">
        <f>HYPERLINK("http://textizen.com/","Textizen")</f>
        <v>Textizen</v>
      </c>
      <c r="B29" s="94" t="s">
        <v>48</v>
      </c>
      <c r="C29" s="84" t="s">
        <v>48</v>
      </c>
      <c r="D29" s="84"/>
      <c r="E29" s="84" t="s">
        <v>48</v>
      </c>
      <c r="F29" s="84"/>
      <c r="G29" s="84"/>
      <c r="H29" s="84"/>
      <c r="I29" s="84" t="s">
        <v>48</v>
      </c>
      <c r="J29" s="84"/>
      <c r="K29" s="84" t="s">
        <v>48</v>
      </c>
      <c r="L29" s="84"/>
      <c r="M29" s="84"/>
      <c r="N29" s="84"/>
      <c r="O29" s="84"/>
      <c r="P29" s="84"/>
      <c r="Q29" s="84"/>
      <c r="R29" s="84"/>
      <c r="S29" s="84"/>
      <c r="T29" s="84"/>
      <c r="U29" s="84"/>
      <c r="V29" s="84"/>
      <c r="W29" s="90">
        <f t="shared" si="0"/>
        <v>5</v>
      </c>
    </row>
    <row r="30" spans="1:23" ht="14">
      <c r="A30" s="86" t="s">
        <v>134</v>
      </c>
      <c r="B30" s="83" t="s">
        <v>48</v>
      </c>
      <c r="C30" s="83" t="s">
        <v>48</v>
      </c>
      <c r="D30" s="83"/>
      <c r="E30" s="83"/>
      <c r="F30" s="83"/>
      <c r="G30" s="83"/>
      <c r="H30" s="96" t="s">
        <v>48</v>
      </c>
      <c r="I30" s="83"/>
      <c r="J30" s="83"/>
      <c r="K30" s="96" t="s">
        <v>48</v>
      </c>
      <c r="L30" s="83"/>
      <c r="M30" s="83"/>
      <c r="N30" s="83"/>
      <c r="O30" s="83"/>
      <c r="P30" s="83"/>
      <c r="Q30" s="83"/>
      <c r="R30" s="83"/>
      <c r="S30" s="83"/>
      <c r="T30" s="83"/>
      <c r="U30" s="83"/>
      <c r="V30" s="83"/>
      <c r="W30" s="89">
        <f t="shared" si="0"/>
        <v>4</v>
      </c>
    </row>
    <row r="31" spans="1:23" ht="14">
      <c r="A31" s="87" t="s">
        <v>142</v>
      </c>
      <c r="B31" s="94" t="s">
        <v>48</v>
      </c>
      <c r="C31" s="84" t="s">
        <v>56</v>
      </c>
      <c r="D31" s="84"/>
      <c r="E31" s="94" t="s">
        <v>48</v>
      </c>
      <c r="F31" s="84"/>
      <c r="G31" s="84"/>
      <c r="H31" s="84"/>
      <c r="I31" s="94" t="s">
        <v>48</v>
      </c>
      <c r="J31" s="84"/>
      <c r="K31" s="94" t="s">
        <v>48</v>
      </c>
      <c r="L31" s="84"/>
      <c r="M31" s="84"/>
      <c r="N31" s="84"/>
      <c r="O31" s="84"/>
      <c r="P31" s="84"/>
      <c r="Q31" s="84"/>
      <c r="R31" s="84"/>
      <c r="S31" s="84"/>
      <c r="T31" s="84"/>
      <c r="U31" s="84"/>
      <c r="V31" s="84"/>
      <c r="W31" s="90">
        <f t="shared" si="0"/>
        <v>4</v>
      </c>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7" r:id="rId1" xr:uid="{00000000-0004-0000-0A00-000000000000}"/>
    <hyperlink ref="A8" r:id="rId2" xr:uid="{00000000-0004-0000-0A00-000001000000}"/>
    <hyperlink ref="A12" r:id="rId3" xr:uid="{00000000-0004-0000-0A00-000002000000}"/>
    <hyperlink ref="A13" r:id="rId4" xr:uid="{00000000-0004-0000-0A00-000003000000}"/>
    <hyperlink ref="A14" r:id="rId5" xr:uid="{00000000-0004-0000-0A00-000004000000}"/>
    <hyperlink ref="A15" r:id="rId6" xr:uid="{00000000-0004-0000-0A00-000005000000}"/>
    <hyperlink ref="A17" r:id="rId7" xr:uid="{00000000-0004-0000-0A00-000006000000}"/>
    <hyperlink ref="A20" r:id="rId8" xr:uid="{00000000-0004-0000-0A00-000007000000}"/>
    <hyperlink ref="A24" r:id="rId9" xr:uid="{00000000-0004-0000-0A00-000008000000}"/>
    <hyperlink ref="A25" r:id="rId10" xr:uid="{00000000-0004-0000-0A00-000009000000}"/>
    <hyperlink ref="A26" r:id="rId11" xr:uid="{00000000-0004-0000-0A00-00000A000000}"/>
    <hyperlink ref="A28" r:id="rId12" xr:uid="{00000000-0004-0000-0A00-00000B000000}"/>
    <hyperlink ref="A30" r:id="rId13" xr:uid="{00000000-0004-0000-0A00-00000C000000}"/>
    <hyperlink ref="A31" r:id="rId14" xr:uid="{00000000-0004-0000-0A00-00000D000000}"/>
  </hyperlinks>
  <pageMargins left="0.7" right="0.7" top="0.75" bottom="0.75" header="0.3" footer="0.3"/>
  <tableParts count="1">
    <tablePart r:id="rId1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outlinePr summaryBelow="0" summaryRight="0"/>
  </sheetPr>
  <dimension ref="A1:W1000"/>
  <sheetViews>
    <sheetView workbookViewId="0">
      <selection activeCell="B3" sqref="B3"/>
    </sheetView>
  </sheetViews>
  <sheetFormatPr baseColWidth="10" defaultColWidth="14.5" defaultRowHeight="15.75" customHeight="1"/>
  <cols>
    <col min="1" max="1" width="33.6640625" customWidth="1"/>
    <col min="2" max="2" width="49.1640625" customWidth="1"/>
    <col min="3" max="3" width="19.1640625" customWidth="1"/>
    <col min="6" max="6" width="20.5" customWidth="1"/>
    <col min="7" max="7" width="17.1640625" customWidth="1"/>
    <col min="8" max="8" width="4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98" t="s">
        <v>272</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28">
      <c r="A2" s="123" t="s">
        <v>292</v>
      </c>
      <c r="B2" s="126" t="s">
        <v>5</v>
      </c>
      <c r="C2" s="126" t="s">
        <v>6</v>
      </c>
      <c r="D2" s="126" t="s">
        <v>7</v>
      </c>
      <c r="E2" s="126" t="s">
        <v>8</v>
      </c>
      <c r="F2" s="126" t="s">
        <v>9</v>
      </c>
      <c r="G2" s="126" t="s">
        <v>10</v>
      </c>
      <c r="H2" s="126" t="s">
        <v>11</v>
      </c>
      <c r="I2" s="126" t="s">
        <v>12</v>
      </c>
      <c r="J2" s="126" t="s">
        <v>13</v>
      </c>
      <c r="K2" s="126" t="s">
        <v>14</v>
      </c>
      <c r="L2" s="126" t="s">
        <v>15</v>
      </c>
      <c r="M2" s="126" t="s">
        <v>16</v>
      </c>
      <c r="N2" s="126" t="s">
        <v>17</v>
      </c>
      <c r="O2" s="126" t="s">
        <v>18</v>
      </c>
      <c r="P2" s="126" t="s">
        <v>19</v>
      </c>
      <c r="Q2" s="126" t="s">
        <v>20</v>
      </c>
      <c r="R2" s="126" t="s">
        <v>21</v>
      </c>
      <c r="S2" s="126" t="s">
        <v>22</v>
      </c>
      <c r="T2" s="126" t="s">
        <v>23</v>
      </c>
      <c r="U2" s="126" t="s">
        <v>24</v>
      </c>
      <c r="V2" s="126" t="s">
        <v>25</v>
      </c>
      <c r="W2" s="126" t="s">
        <v>26</v>
      </c>
    </row>
    <row r="3" spans="1:23" ht="224">
      <c r="A3" s="79" t="s">
        <v>273</v>
      </c>
      <c r="B3" s="79" t="s">
        <v>27</v>
      </c>
      <c r="C3" s="79" t="s">
        <v>260</v>
      </c>
      <c r="D3" s="79" t="s">
        <v>28</v>
      </c>
      <c r="E3" s="79" t="s">
        <v>29</v>
      </c>
      <c r="F3" s="79" t="s">
        <v>30</v>
      </c>
      <c r="G3" s="79" t="s">
        <v>31</v>
      </c>
      <c r="H3" s="79" t="s">
        <v>32</v>
      </c>
      <c r="I3" s="79" t="s">
        <v>33</v>
      </c>
      <c r="J3" s="79" t="s">
        <v>34</v>
      </c>
      <c r="K3" s="79" t="s">
        <v>35</v>
      </c>
      <c r="L3" s="79" t="s">
        <v>36</v>
      </c>
      <c r="M3" s="79" t="s">
        <v>37</v>
      </c>
      <c r="N3" s="80" t="s">
        <v>38</v>
      </c>
      <c r="O3" s="79" t="s">
        <v>39</v>
      </c>
      <c r="P3" s="79" t="s">
        <v>40</v>
      </c>
      <c r="Q3" s="79" t="s">
        <v>41</v>
      </c>
      <c r="R3" s="79" t="s">
        <v>42</v>
      </c>
      <c r="S3" s="79" t="s">
        <v>43</v>
      </c>
      <c r="T3" s="79" t="s">
        <v>44</v>
      </c>
      <c r="U3" s="79" t="s">
        <v>45</v>
      </c>
      <c r="V3" s="79" t="s">
        <v>46</v>
      </c>
      <c r="W3" s="84"/>
    </row>
    <row r="4" spans="1:23" ht="14">
      <c r="A4" s="86" t="str">
        <f>HYPERLINK("https://metroquest.com/","Metro Quest")</f>
        <v>Metro Quest</v>
      </c>
      <c r="B4" s="82" t="s">
        <v>48</v>
      </c>
      <c r="C4" s="83"/>
      <c r="D4" s="83"/>
      <c r="E4" s="83" t="s">
        <v>48</v>
      </c>
      <c r="F4" s="83"/>
      <c r="G4" s="83" t="s">
        <v>48</v>
      </c>
      <c r="H4" s="83" t="s">
        <v>48</v>
      </c>
      <c r="I4" s="83" t="s">
        <v>48</v>
      </c>
      <c r="J4" s="83" t="s">
        <v>48</v>
      </c>
      <c r="K4" s="83" t="s">
        <v>48</v>
      </c>
      <c r="L4" s="83" t="s">
        <v>48</v>
      </c>
      <c r="M4" s="83"/>
      <c r="N4" s="83"/>
      <c r="O4" s="83"/>
      <c r="P4" s="82" t="s">
        <v>48</v>
      </c>
      <c r="Q4" s="83"/>
      <c r="R4" s="83" t="s">
        <v>48</v>
      </c>
      <c r="S4" s="83" t="s">
        <v>48</v>
      </c>
      <c r="T4" s="83"/>
      <c r="U4" s="83"/>
      <c r="V4" s="83" t="s">
        <v>48</v>
      </c>
      <c r="W4" s="89">
        <f t="shared" ref="W4:W26" si="0">COUNTIF(B4:V4,"x")</f>
        <v>12</v>
      </c>
    </row>
    <row r="5" spans="1:23" ht="14">
      <c r="A5" s="87" t="str">
        <f>HYPERLINK("http://app.mysidewalk.com/","mySidewalk")</f>
        <v>mySidewalk</v>
      </c>
      <c r="B5" s="85" t="s">
        <v>48</v>
      </c>
      <c r="C5" s="84"/>
      <c r="D5" s="84" t="s">
        <v>48</v>
      </c>
      <c r="E5" s="84" t="s">
        <v>48</v>
      </c>
      <c r="F5" s="84"/>
      <c r="G5" s="84" t="s">
        <v>48</v>
      </c>
      <c r="H5" s="84" t="s">
        <v>48</v>
      </c>
      <c r="I5" s="84" t="s">
        <v>48</v>
      </c>
      <c r="J5" s="84" t="s">
        <v>48</v>
      </c>
      <c r="K5" s="84" t="s">
        <v>48</v>
      </c>
      <c r="L5" s="84" t="s">
        <v>48</v>
      </c>
      <c r="M5" s="84"/>
      <c r="N5" s="84"/>
      <c r="O5" s="84"/>
      <c r="P5" s="84"/>
      <c r="Q5" s="84"/>
      <c r="R5" s="84" t="s">
        <v>48</v>
      </c>
      <c r="S5" s="84" t="s">
        <v>48</v>
      </c>
      <c r="T5" s="84"/>
      <c r="U5" s="84"/>
      <c r="V5" s="84" t="s">
        <v>48</v>
      </c>
      <c r="W5" s="90">
        <f t="shared" si="0"/>
        <v>12</v>
      </c>
    </row>
    <row r="6" spans="1:23" ht="14">
      <c r="A6" s="86" t="s">
        <v>76</v>
      </c>
      <c r="B6" s="83" t="s">
        <v>48</v>
      </c>
      <c r="C6" s="83" t="s">
        <v>48</v>
      </c>
      <c r="D6" s="83" t="s">
        <v>48</v>
      </c>
      <c r="E6" s="83" t="s">
        <v>48</v>
      </c>
      <c r="F6" s="83" t="s">
        <v>78</v>
      </c>
      <c r="G6" s="83" t="s">
        <v>48</v>
      </c>
      <c r="H6" s="83" t="s">
        <v>48</v>
      </c>
      <c r="I6" s="83" t="s">
        <v>48</v>
      </c>
      <c r="J6" s="83"/>
      <c r="K6" s="83" t="s">
        <v>48</v>
      </c>
      <c r="L6" s="83" t="s">
        <v>48</v>
      </c>
      <c r="M6" s="83"/>
      <c r="N6" s="83" t="s">
        <v>48</v>
      </c>
      <c r="O6" s="83"/>
      <c r="P6" s="83"/>
      <c r="Q6" s="83"/>
      <c r="R6" s="83"/>
      <c r="S6" s="83"/>
      <c r="T6" s="83"/>
      <c r="U6" s="83"/>
      <c r="V6" s="83" t="s">
        <v>48</v>
      </c>
      <c r="W6" s="89">
        <f t="shared" si="0"/>
        <v>11</v>
      </c>
    </row>
    <row r="7" spans="1:23" ht="14">
      <c r="A7" s="87" t="s">
        <v>93</v>
      </c>
      <c r="B7" s="85" t="s">
        <v>48</v>
      </c>
      <c r="C7" s="84"/>
      <c r="D7" s="85" t="s">
        <v>48</v>
      </c>
      <c r="E7" s="85" t="s">
        <v>48</v>
      </c>
      <c r="F7" s="84"/>
      <c r="G7" s="85" t="s">
        <v>48</v>
      </c>
      <c r="H7" s="85" t="s">
        <v>48</v>
      </c>
      <c r="I7" s="84"/>
      <c r="J7" s="85" t="s">
        <v>48</v>
      </c>
      <c r="K7" s="84"/>
      <c r="L7" s="85" t="s">
        <v>48</v>
      </c>
      <c r="M7" s="84"/>
      <c r="N7" s="84"/>
      <c r="O7" s="84"/>
      <c r="P7" s="84"/>
      <c r="Q7" s="84"/>
      <c r="R7" s="85" t="s">
        <v>48</v>
      </c>
      <c r="S7" s="85" t="s">
        <v>48</v>
      </c>
      <c r="T7" s="84"/>
      <c r="U7" s="85" t="s">
        <v>48</v>
      </c>
      <c r="V7" s="85" t="s">
        <v>48</v>
      </c>
      <c r="W7" s="90">
        <f t="shared" si="0"/>
        <v>11</v>
      </c>
    </row>
    <row r="8" spans="1:23" ht="14">
      <c r="A8" s="86" t="str">
        <f>HYPERLINK("https://www.mindmixer.com/","MindMixer")</f>
        <v>MindMixer</v>
      </c>
      <c r="B8" s="82" t="s">
        <v>48</v>
      </c>
      <c r="C8" s="83"/>
      <c r="D8" s="82" t="s">
        <v>48</v>
      </c>
      <c r="E8" s="82" t="s">
        <v>48</v>
      </c>
      <c r="F8" s="83" t="s">
        <v>71</v>
      </c>
      <c r="G8" s="82" t="s">
        <v>48</v>
      </c>
      <c r="H8" s="82" t="s">
        <v>48</v>
      </c>
      <c r="I8" s="82" t="s">
        <v>48</v>
      </c>
      <c r="J8" s="82" t="s">
        <v>48</v>
      </c>
      <c r="K8" s="82" t="s">
        <v>48</v>
      </c>
      <c r="L8" s="82" t="s">
        <v>48</v>
      </c>
      <c r="M8" s="83"/>
      <c r="N8" s="83"/>
      <c r="O8" s="83"/>
      <c r="P8" s="83"/>
      <c r="Q8" s="83"/>
      <c r="R8" s="82" t="s">
        <v>48</v>
      </c>
      <c r="S8" s="83"/>
      <c r="T8" s="83"/>
      <c r="U8" s="83"/>
      <c r="V8" s="82" t="s">
        <v>48</v>
      </c>
      <c r="W8" s="89">
        <f t="shared" si="0"/>
        <v>11</v>
      </c>
    </row>
    <row r="9" spans="1:23" ht="14">
      <c r="A9" s="87" t="s">
        <v>102</v>
      </c>
      <c r="B9" s="85" t="s">
        <v>48</v>
      </c>
      <c r="C9" s="84"/>
      <c r="D9" s="85"/>
      <c r="E9" s="85" t="s">
        <v>48</v>
      </c>
      <c r="F9" s="84"/>
      <c r="G9" s="85" t="s">
        <v>48</v>
      </c>
      <c r="H9" s="85" t="s">
        <v>48</v>
      </c>
      <c r="I9" s="85" t="s">
        <v>48</v>
      </c>
      <c r="J9" s="85" t="s">
        <v>48</v>
      </c>
      <c r="K9" s="85" t="s">
        <v>48</v>
      </c>
      <c r="L9" s="85" t="s">
        <v>48</v>
      </c>
      <c r="M9" s="84"/>
      <c r="N9" s="85" t="s">
        <v>48</v>
      </c>
      <c r="O9" s="84"/>
      <c r="P9" s="84"/>
      <c r="Q9" s="84"/>
      <c r="R9" s="85" t="s">
        <v>48</v>
      </c>
      <c r="S9" s="85" t="s">
        <v>48</v>
      </c>
      <c r="T9" s="84"/>
      <c r="U9" s="84"/>
      <c r="V9" s="84"/>
      <c r="W9" s="90">
        <f t="shared" si="0"/>
        <v>11</v>
      </c>
    </row>
    <row r="10" spans="1:23" ht="14">
      <c r="A10" s="86" t="s">
        <v>122</v>
      </c>
      <c r="B10" s="82" t="s">
        <v>48</v>
      </c>
      <c r="C10" s="83"/>
      <c r="D10" s="83"/>
      <c r="E10" s="82" t="s">
        <v>48</v>
      </c>
      <c r="F10" s="83"/>
      <c r="G10" s="82" t="s">
        <v>48</v>
      </c>
      <c r="H10" s="82" t="s">
        <v>48</v>
      </c>
      <c r="I10" s="82" t="s">
        <v>48</v>
      </c>
      <c r="J10" s="82" t="s">
        <v>48</v>
      </c>
      <c r="K10" s="83"/>
      <c r="L10" s="82" t="s">
        <v>48</v>
      </c>
      <c r="M10" s="83"/>
      <c r="N10" s="83"/>
      <c r="O10" s="83"/>
      <c r="P10" s="83"/>
      <c r="Q10" s="82" t="s">
        <v>48</v>
      </c>
      <c r="R10" s="82" t="s">
        <v>48</v>
      </c>
      <c r="S10" s="83"/>
      <c r="T10" s="83"/>
      <c r="U10" s="82" t="s">
        <v>48</v>
      </c>
      <c r="V10" s="82" t="s">
        <v>48</v>
      </c>
      <c r="W10" s="89">
        <f t="shared" si="0"/>
        <v>11</v>
      </c>
    </row>
    <row r="11" spans="1:23" ht="14">
      <c r="A11" s="87" t="s">
        <v>89</v>
      </c>
      <c r="B11" s="84" t="s">
        <v>48</v>
      </c>
      <c r="C11" s="84" t="s">
        <v>48</v>
      </c>
      <c r="D11" s="84" t="s">
        <v>48</v>
      </c>
      <c r="E11" s="84" t="s">
        <v>48</v>
      </c>
      <c r="F11" s="84" t="s">
        <v>71</v>
      </c>
      <c r="G11" s="84" t="s">
        <v>48</v>
      </c>
      <c r="H11" s="84" t="s">
        <v>48</v>
      </c>
      <c r="I11" s="84" t="s">
        <v>48</v>
      </c>
      <c r="J11" s="84"/>
      <c r="K11" s="84"/>
      <c r="L11" s="84" t="s">
        <v>48</v>
      </c>
      <c r="M11" s="84"/>
      <c r="N11" s="84" t="s">
        <v>48</v>
      </c>
      <c r="O11" s="84"/>
      <c r="P11" s="84"/>
      <c r="Q11" s="84"/>
      <c r="R11" s="84"/>
      <c r="S11" s="84"/>
      <c r="T11" s="84"/>
      <c r="U11" s="84"/>
      <c r="V11" s="84" t="s">
        <v>48</v>
      </c>
      <c r="W11" s="90">
        <f t="shared" si="0"/>
        <v>10</v>
      </c>
    </row>
    <row r="12" spans="1:23" ht="14">
      <c r="A12" s="86" t="s">
        <v>131</v>
      </c>
      <c r="B12" s="82" t="s">
        <v>48</v>
      </c>
      <c r="C12" s="83" t="s">
        <v>48</v>
      </c>
      <c r="D12" s="83" t="s">
        <v>48</v>
      </c>
      <c r="E12" s="83" t="s">
        <v>48</v>
      </c>
      <c r="F12" s="83" t="s">
        <v>133</v>
      </c>
      <c r="G12" s="83" t="s">
        <v>48</v>
      </c>
      <c r="H12" s="83" t="s">
        <v>48</v>
      </c>
      <c r="I12" s="83" t="s">
        <v>48</v>
      </c>
      <c r="J12" s="83"/>
      <c r="K12" s="83"/>
      <c r="L12" s="83" t="s">
        <v>48</v>
      </c>
      <c r="M12" s="83"/>
      <c r="N12" s="83" t="s">
        <v>48</v>
      </c>
      <c r="O12" s="83"/>
      <c r="P12" s="83"/>
      <c r="Q12" s="83"/>
      <c r="R12" s="83"/>
      <c r="S12" s="83"/>
      <c r="T12" s="83"/>
      <c r="U12" s="83"/>
      <c r="V12" s="83" t="s">
        <v>48</v>
      </c>
      <c r="W12" s="89">
        <f t="shared" si="0"/>
        <v>10</v>
      </c>
    </row>
    <row r="13" spans="1:23" ht="14">
      <c r="A13" s="87" t="s">
        <v>134</v>
      </c>
      <c r="B13" s="85" t="s">
        <v>48</v>
      </c>
      <c r="C13" s="84" t="s">
        <v>48</v>
      </c>
      <c r="D13" s="85" t="s">
        <v>48</v>
      </c>
      <c r="E13" s="85" t="s">
        <v>48</v>
      </c>
      <c r="F13" s="84"/>
      <c r="G13" s="84"/>
      <c r="H13" s="85" t="s">
        <v>48</v>
      </c>
      <c r="I13" s="85" t="s">
        <v>48</v>
      </c>
      <c r="J13" s="85" t="s">
        <v>48</v>
      </c>
      <c r="K13" s="85" t="s">
        <v>48</v>
      </c>
      <c r="L13" s="85" t="s">
        <v>48</v>
      </c>
      <c r="M13" s="85" t="s">
        <v>48</v>
      </c>
      <c r="N13" s="84"/>
      <c r="O13" s="84"/>
      <c r="P13" s="84"/>
      <c r="Q13" s="84"/>
      <c r="R13" s="84"/>
      <c r="S13" s="84"/>
      <c r="T13" s="84"/>
      <c r="U13" s="84"/>
      <c r="V13" s="84"/>
      <c r="W13" s="90">
        <f t="shared" si="0"/>
        <v>10</v>
      </c>
    </row>
    <row r="14" spans="1:23" ht="14">
      <c r="A14" s="86" t="s">
        <v>142</v>
      </c>
      <c r="B14" s="82" t="s">
        <v>48</v>
      </c>
      <c r="C14" s="83" t="s">
        <v>48</v>
      </c>
      <c r="D14" s="82" t="s">
        <v>48</v>
      </c>
      <c r="E14" s="82" t="s">
        <v>48</v>
      </c>
      <c r="F14" s="83"/>
      <c r="G14" s="82"/>
      <c r="H14" s="82" t="s">
        <v>48</v>
      </c>
      <c r="I14" s="82" t="s">
        <v>48</v>
      </c>
      <c r="J14" s="82" t="s">
        <v>48</v>
      </c>
      <c r="K14" s="82" t="s">
        <v>48</v>
      </c>
      <c r="L14" s="82" t="s">
        <v>48</v>
      </c>
      <c r="M14" s="82" t="s">
        <v>48</v>
      </c>
      <c r="N14" s="83"/>
      <c r="O14" s="83"/>
      <c r="P14" s="83"/>
      <c r="Q14" s="83"/>
      <c r="R14" s="83"/>
      <c r="S14" s="83"/>
      <c r="T14" s="83"/>
      <c r="U14" s="83"/>
      <c r="V14" s="83"/>
      <c r="W14" s="89">
        <f t="shared" si="0"/>
        <v>10</v>
      </c>
    </row>
    <row r="15" spans="1:23" ht="14">
      <c r="A15" s="87" t="s">
        <v>65</v>
      </c>
      <c r="B15" s="84" t="s">
        <v>48</v>
      </c>
      <c r="C15" s="84"/>
      <c r="D15" s="84"/>
      <c r="E15" s="84" t="s">
        <v>48</v>
      </c>
      <c r="F15" s="84"/>
      <c r="G15" s="84" t="s">
        <v>48</v>
      </c>
      <c r="H15" s="84" t="s">
        <v>48</v>
      </c>
      <c r="I15" s="84" t="s">
        <v>48</v>
      </c>
      <c r="J15" s="84" t="s">
        <v>48</v>
      </c>
      <c r="K15" s="84" t="s">
        <v>48</v>
      </c>
      <c r="L15" s="84" t="s">
        <v>48</v>
      </c>
      <c r="M15" s="84"/>
      <c r="N15" s="84"/>
      <c r="O15" s="84"/>
      <c r="P15" s="84"/>
      <c r="Q15" s="84"/>
      <c r="R15" s="84" t="s">
        <v>48</v>
      </c>
      <c r="S15" s="84"/>
      <c r="T15" s="84"/>
      <c r="U15" s="84"/>
      <c r="V15" s="84"/>
      <c r="W15" s="90">
        <f t="shared" si="0"/>
        <v>9</v>
      </c>
    </row>
    <row r="16" spans="1:23" ht="14">
      <c r="A16" s="86" t="str">
        <f>HYPERLINK("https://www.enterprisecommunity.org/opportunity360/community-engagement-toolkit/engaging-plans","Engaging Plans")</f>
        <v>Engaging Plans</v>
      </c>
      <c r="B16" s="83" t="s">
        <v>48</v>
      </c>
      <c r="C16" s="83"/>
      <c r="D16" s="83"/>
      <c r="E16" s="83" t="s">
        <v>48</v>
      </c>
      <c r="F16" s="83"/>
      <c r="G16" s="83" t="s">
        <v>48</v>
      </c>
      <c r="H16" s="83" t="s">
        <v>48</v>
      </c>
      <c r="I16" s="83"/>
      <c r="J16" s="83" t="s">
        <v>48</v>
      </c>
      <c r="K16" s="83" t="s">
        <v>48</v>
      </c>
      <c r="L16" s="83" t="s">
        <v>48</v>
      </c>
      <c r="M16" s="83" t="s">
        <v>48</v>
      </c>
      <c r="N16" s="83" t="s">
        <v>48</v>
      </c>
      <c r="O16" s="83"/>
      <c r="P16" s="83"/>
      <c r="Q16" s="83"/>
      <c r="R16" s="83"/>
      <c r="S16" s="83"/>
      <c r="T16" s="83"/>
      <c r="U16" s="83"/>
      <c r="V16" s="83"/>
      <c r="W16" s="89">
        <f t="shared" si="0"/>
        <v>9</v>
      </c>
    </row>
    <row r="17" spans="1:23" ht="14">
      <c r="A17" s="87" t="str">
        <f>HYPERLINK("http://ideascale.com/","IdeaScale")</f>
        <v>IdeaScale</v>
      </c>
      <c r="B17" s="84" t="s">
        <v>48</v>
      </c>
      <c r="C17" s="84"/>
      <c r="D17" s="85" t="s">
        <v>48</v>
      </c>
      <c r="E17" s="85" t="s">
        <v>48</v>
      </c>
      <c r="F17" s="84" t="s">
        <v>88</v>
      </c>
      <c r="G17" s="85" t="s">
        <v>48</v>
      </c>
      <c r="H17" s="85" t="s">
        <v>48</v>
      </c>
      <c r="I17" s="84"/>
      <c r="J17" s="85" t="s">
        <v>48</v>
      </c>
      <c r="K17" s="85" t="s">
        <v>48</v>
      </c>
      <c r="L17" s="85" t="s">
        <v>48</v>
      </c>
      <c r="M17" s="84"/>
      <c r="N17" s="84"/>
      <c r="O17" s="84"/>
      <c r="P17" s="84"/>
      <c r="Q17" s="84"/>
      <c r="R17" s="85" t="s">
        <v>48</v>
      </c>
      <c r="S17" s="84"/>
      <c r="T17" s="84"/>
      <c r="U17" s="84"/>
      <c r="V17" s="84"/>
      <c r="W17" s="90">
        <f t="shared" si="0"/>
        <v>9</v>
      </c>
    </row>
    <row r="18" spans="1:23" ht="14">
      <c r="A18" s="86" t="str">
        <f>HYPERLINK("http://maptionnaire.com/","Maptionnaire")</f>
        <v>Maptionnaire</v>
      </c>
      <c r="B18" s="82" t="s">
        <v>48</v>
      </c>
      <c r="C18" s="83"/>
      <c r="D18" s="83"/>
      <c r="E18" s="83" t="s">
        <v>48</v>
      </c>
      <c r="F18" s="83" t="s">
        <v>52</v>
      </c>
      <c r="G18" s="83" t="s">
        <v>48</v>
      </c>
      <c r="H18" s="83" t="s">
        <v>48</v>
      </c>
      <c r="I18" s="83"/>
      <c r="J18" s="83"/>
      <c r="K18" s="83" t="s">
        <v>48</v>
      </c>
      <c r="L18" s="83" t="s">
        <v>48</v>
      </c>
      <c r="M18" s="83"/>
      <c r="N18" s="83"/>
      <c r="O18" s="83"/>
      <c r="P18" s="83"/>
      <c r="Q18" s="83"/>
      <c r="R18" s="83" t="s">
        <v>48</v>
      </c>
      <c r="S18" s="83" t="s">
        <v>48</v>
      </c>
      <c r="T18" s="83"/>
      <c r="U18" s="83"/>
      <c r="V18" s="83" t="s">
        <v>48</v>
      </c>
      <c r="W18" s="89">
        <f t="shared" si="0"/>
        <v>9</v>
      </c>
    </row>
    <row r="19" spans="1:23" ht="14">
      <c r="A19" s="87" t="str">
        <f>HYPERLINK("https://engagementhub.com.au/","Engagement Hub")</f>
        <v>Engagement Hub</v>
      </c>
      <c r="B19" s="84" t="s">
        <v>48</v>
      </c>
      <c r="C19" s="84"/>
      <c r="D19" s="84"/>
      <c r="E19" s="85" t="s">
        <v>48</v>
      </c>
      <c r="F19" s="84" t="s">
        <v>71</v>
      </c>
      <c r="G19" s="85" t="s">
        <v>48</v>
      </c>
      <c r="H19" s="85" t="s">
        <v>48</v>
      </c>
      <c r="I19" s="84"/>
      <c r="J19" s="85" t="s">
        <v>48</v>
      </c>
      <c r="K19" s="85" t="s">
        <v>48</v>
      </c>
      <c r="L19" s="85" t="s">
        <v>48</v>
      </c>
      <c r="M19" s="84"/>
      <c r="N19" s="84"/>
      <c r="O19" s="84"/>
      <c r="P19" s="84"/>
      <c r="Q19" s="84"/>
      <c r="R19" s="85" t="s">
        <v>48</v>
      </c>
      <c r="S19" s="84"/>
      <c r="T19" s="84"/>
      <c r="U19" s="84"/>
      <c r="V19" s="84"/>
      <c r="W19" s="90">
        <f t="shared" si="0"/>
        <v>8</v>
      </c>
    </row>
    <row r="20" spans="1:23" ht="14">
      <c r="A20" s="86" t="s">
        <v>74</v>
      </c>
      <c r="B20" s="83" t="s">
        <v>48</v>
      </c>
      <c r="C20" s="83"/>
      <c r="D20" s="83"/>
      <c r="E20" s="82" t="s">
        <v>48</v>
      </c>
      <c r="F20" s="83"/>
      <c r="G20" s="83"/>
      <c r="H20" s="82" t="s">
        <v>48</v>
      </c>
      <c r="I20" s="83"/>
      <c r="J20" s="82" t="s">
        <v>48</v>
      </c>
      <c r="K20" s="83"/>
      <c r="L20" s="82" t="s">
        <v>48</v>
      </c>
      <c r="M20" s="83"/>
      <c r="N20" s="83"/>
      <c r="O20" s="83"/>
      <c r="P20" s="83"/>
      <c r="Q20" s="83"/>
      <c r="R20" s="82" t="s">
        <v>48</v>
      </c>
      <c r="S20" s="82" t="s">
        <v>48</v>
      </c>
      <c r="T20" s="83"/>
      <c r="U20" s="83"/>
      <c r="V20" s="82" t="s">
        <v>48</v>
      </c>
      <c r="W20" s="89">
        <f t="shared" si="0"/>
        <v>8</v>
      </c>
    </row>
    <row r="21" spans="1:23" ht="14">
      <c r="A21" s="87" t="s">
        <v>97</v>
      </c>
      <c r="B21" s="85" t="s">
        <v>48</v>
      </c>
      <c r="C21" s="85" t="s">
        <v>56</v>
      </c>
      <c r="D21" s="84"/>
      <c r="E21" s="85" t="s">
        <v>48</v>
      </c>
      <c r="F21" s="84" t="s">
        <v>52</v>
      </c>
      <c r="G21" s="84"/>
      <c r="H21" s="85" t="s">
        <v>48</v>
      </c>
      <c r="I21" s="85" t="s">
        <v>48</v>
      </c>
      <c r="J21" s="84"/>
      <c r="K21" s="85" t="s">
        <v>48</v>
      </c>
      <c r="L21" s="85" t="s">
        <v>48</v>
      </c>
      <c r="M21" s="85" t="s">
        <v>48</v>
      </c>
      <c r="N21" s="84"/>
      <c r="O21" s="84"/>
      <c r="P21" s="84"/>
      <c r="Q21" s="85" t="s">
        <v>48</v>
      </c>
      <c r="R21" s="84"/>
      <c r="S21" s="84"/>
      <c r="T21" s="84"/>
      <c r="U21" s="84"/>
      <c r="V21" s="84"/>
      <c r="W21" s="90">
        <f t="shared" si="0"/>
        <v>8</v>
      </c>
    </row>
    <row r="22" spans="1:23" ht="14">
      <c r="A22" s="86" t="s">
        <v>120</v>
      </c>
      <c r="B22" s="82" t="s">
        <v>48</v>
      </c>
      <c r="C22" s="83"/>
      <c r="D22" s="83"/>
      <c r="E22" s="83" t="s">
        <v>48</v>
      </c>
      <c r="F22" s="83" t="s">
        <v>71</v>
      </c>
      <c r="G22" s="83" t="s">
        <v>48</v>
      </c>
      <c r="H22" s="83" t="s">
        <v>48</v>
      </c>
      <c r="I22" s="83"/>
      <c r="J22" s="83"/>
      <c r="K22" s="83" t="s">
        <v>48</v>
      </c>
      <c r="L22" s="83" t="s">
        <v>48</v>
      </c>
      <c r="M22" s="83"/>
      <c r="N22" s="83"/>
      <c r="O22" s="83"/>
      <c r="P22" s="83"/>
      <c r="Q22" s="83" t="s">
        <v>48</v>
      </c>
      <c r="R22" s="83" t="s">
        <v>48</v>
      </c>
      <c r="S22" s="83"/>
      <c r="T22" s="83"/>
      <c r="U22" s="83"/>
      <c r="V22" s="83"/>
      <c r="W22" s="89">
        <f t="shared" si="0"/>
        <v>8</v>
      </c>
    </row>
    <row r="23" spans="1:23" ht="14">
      <c r="A23" s="87" t="s">
        <v>65</v>
      </c>
      <c r="B23" s="84" t="s">
        <v>48</v>
      </c>
      <c r="C23" s="84"/>
      <c r="D23" s="84"/>
      <c r="E23" s="85" t="s">
        <v>48</v>
      </c>
      <c r="F23" s="84"/>
      <c r="G23" s="85" t="s">
        <v>48</v>
      </c>
      <c r="H23" s="85" t="s">
        <v>48</v>
      </c>
      <c r="I23" s="84"/>
      <c r="J23" s="84"/>
      <c r="K23" s="85" t="s">
        <v>48</v>
      </c>
      <c r="L23" s="85" t="s">
        <v>48</v>
      </c>
      <c r="M23" s="84"/>
      <c r="N23" s="84"/>
      <c r="O23" s="84"/>
      <c r="P23" s="84"/>
      <c r="Q23" s="84"/>
      <c r="R23" s="85" t="s">
        <v>48</v>
      </c>
      <c r="S23" s="84"/>
      <c r="T23" s="84"/>
      <c r="U23" s="84"/>
      <c r="V23" s="84"/>
      <c r="W23" s="90">
        <f t="shared" si="0"/>
        <v>7</v>
      </c>
    </row>
    <row r="24" spans="1:23" ht="14">
      <c r="A24" s="86" t="s">
        <v>138</v>
      </c>
      <c r="B24" s="82" t="s">
        <v>48</v>
      </c>
      <c r="C24" s="83" t="s">
        <v>48</v>
      </c>
      <c r="D24" s="83"/>
      <c r="E24" s="83" t="s">
        <v>48</v>
      </c>
      <c r="F24" s="83"/>
      <c r="G24" s="83" t="s">
        <v>48</v>
      </c>
      <c r="H24" s="83"/>
      <c r="I24" s="83" t="s">
        <v>48</v>
      </c>
      <c r="J24" s="83"/>
      <c r="K24" s="83"/>
      <c r="L24" s="83" t="s">
        <v>48</v>
      </c>
      <c r="M24" s="83"/>
      <c r="N24" s="83"/>
      <c r="O24" s="83"/>
      <c r="P24" s="82"/>
      <c r="Q24" s="83"/>
      <c r="R24" s="83" t="s">
        <v>48</v>
      </c>
      <c r="S24" s="83"/>
      <c r="T24" s="83"/>
      <c r="U24" s="83"/>
      <c r="V24" s="83"/>
      <c r="W24" s="89">
        <f t="shared" si="0"/>
        <v>7</v>
      </c>
    </row>
    <row r="25" spans="1:23" ht="14">
      <c r="A25" s="87" t="s">
        <v>115</v>
      </c>
      <c r="B25" s="85" t="s">
        <v>48</v>
      </c>
      <c r="C25" s="84"/>
      <c r="D25" s="85" t="s">
        <v>48</v>
      </c>
      <c r="E25" s="85" t="s">
        <v>48</v>
      </c>
      <c r="F25" s="84"/>
      <c r="G25" s="84"/>
      <c r="H25" s="85" t="s">
        <v>48</v>
      </c>
      <c r="I25" s="84"/>
      <c r="J25" s="84"/>
      <c r="K25" s="84"/>
      <c r="L25" s="85" t="s">
        <v>48</v>
      </c>
      <c r="M25" s="85" t="s">
        <v>48</v>
      </c>
      <c r="N25" s="84"/>
      <c r="O25" s="84"/>
      <c r="P25" s="84"/>
      <c r="Q25" s="84"/>
      <c r="R25" s="84"/>
      <c r="S25" s="84"/>
      <c r="T25" s="84"/>
      <c r="U25" s="84"/>
      <c r="V25" s="84"/>
      <c r="W25" s="90">
        <f t="shared" si="0"/>
        <v>6</v>
      </c>
    </row>
    <row r="26" spans="1:23" ht="14">
      <c r="A26" s="86" t="str">
        <f>HYPERLINK("https://photovoice.org/","Photo Voice")</f>
        <v>Photo Voice</v>
      </c>
      <c r="B26" s="82" t="s">
        <v>48</v>
      </c>
      <c r="C26" s="83"/>
      <c r="D26" s="83"/>
      <c r="E26" s="83" t="s">
        <v>48</v>
      </c>
      <c r="F26" s="83"/>
      <c r="G26" s="83"/>
      <c r="H26" s="83" t="s">
        <v>48</v>
      </c>
      <c r="I26" s="83"/>
      <c r="J26" s="83"/>
      <c r="K26" s="83"/>
      <c r="L26" s="83" t="s">
        <v>48</v>
      </c>
      <c r="M26" s="83"/>
      <c r="N26" s="83"/>
      <c r="O26" s="83"/>
      <c r="P26" s="83"/>
      <c r="Q26" s="83"/>
      <c r="R26" s="83"/>
      <c r="S26" s="83"/>
      <c r="T26" s="83"/>
      <c r="U26" s="83"/>
      <c r="V26" s="83"/>
      <c r="W26" s="89">
        <f t="shared" si="0"/>
        <v>4</v>
      </c>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6" r:id="rId1" xr:uid="{00000000-0004-0000-0B00-000000000000}"/>
    <hyperlink ref="A7" r:id="rId2" xr:uid="{00000000-0004-0000-0B00-000001000000}"/>
    <hyperlink ref="A9" r:id="rId3" xr:uid="{00000000-0004-0000-0B00-000002000000}"/>
    <hyperlink ref="A10" r:id="rId4" xr:uid="{00000000-0004-0000-0B00-000003000000}"/>
    <hyperlink ref="A11" r:id="rId5" xr:uid="{00000000-0004-0000-0B00-000004000000}"/>
    <hyperlink ref="A12" r:id="rId6" xr:uid="{00000000-0004-0000-0B00-000005000000}"/>
    <hyperlink ref="A13" r:id="rId7" xr:uid="{00000000-0004-0000-0B00-000006000000}"/>
    <hyperlink ref="A14" r:id="rId8" xr:uid="{00000000-0004-0000-0B00-000007000000}"/>
    <hyperlink ref="A15" r:id="rId9" xr:uid="{00000000-0004-0000-0B00-000008000000}"/>
    <hyperlink ref="A20" r:id="rId10" xr:uid="{00000000-0004-0000-0B00-000009000000}"/>
    <hyperlink ref="A21" r:id="rId11" xr:uid="{00000000-0004-0000-0B00-00000A000000}"/>
    <hyperlink ref="A22" r:id="rId12" xr:uid="{00000000-0004-0000-0B00-00000B000000}"/>
    <hyperlink ref="A23" r:id="rId13" xr:uid="{00000000-0004-0000-0B00-00000C000000}"/>
    <hyperlink ref="A24" r:id="rId14" location="lang=en&amp;lat=44.983742&amp;lon=-93.244915&amp;z=14&amp;m=w" xr:uid="{00000000-0004-0000-0B00-00000D000000}"/>
    <hyperlink ref="A25" r:id="rId15" xr:uid="{00000000-0004-0000-0B00-00000E000000}"/>
  </hyperlinks>
  <pageMargins left="0.7" right="0.7" top="0.75" bottom="0.75" header="0.3" footer="0.3"/>
  <tableParts count="1">
    <tablePart r:id="rId1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outlinePr summaryBelow="0" summaryRight="0"/>
  </sheetPr>
  <dimension ref="A1:W1000"/>
  <sheetViews>
    <sheetView zoomScale="60" zoomScaleNormal="60" workbookViewId="0">
      <selection activeCell="H3" sqref="H3"/>
    </sheetView>
  </sheetViews>
  <sheetFormatPr baseColWidth="10" defaultColWidth="14.5" defaultRowHeight="15.75" customHeight="1"/>
  <cols>
    <col min="1" max="1" width="40.1640625" customWidth="1"/>
    <col min="2" max="2" width="49.1640625" customWidth="1"/>
    <col min="3" max="3" width="22" customWidth="1"/>
    <col min="6" max="6" width="23.83203125" customWidth="1"/>
    <col min="7" max="7" width="19.6640625" customWidth="1"/>
    <col min="8" max="8" width="48.33203125" customWidth="1"/>
    <col min="9" max="9" width="19.1640625" customWidth="1"/>
    <col min="10" max="10" width="28.83203125" customWidth="1"/>
    <col min="12" max="12" width="31.1640625" customWidth="1"/>
    <col min="13" max="13" width="23.33203125" customWidth="1"/>
    <col min="14" max="14" width="20" customWidth="1"/>
    <col min="16" max="16" width="19.1640625" customWidth="1"/>
    <col min="17" max="17" width="37.33203125" customWidth="1"/>
    <col min="18" max="18" width="32.5" customWidth="1"/>
    <col min="19" max="19" width="21.5" customWidth="1"/>
    <col min="20" max="20" width="21.6640625" customWidth="1"/>
    <col min="21" max="21" width="27.5" customWidth="1"/>
    <col min="22" max="22" width="21.6640625" customWidth="1"/>
    <col min="23" max="23" width="24.1640625" customWidth="1"/>
  </cols>
  <sheetData>
    <row r="1" spans="1:23" ht="15.75" customHeight="1">
      <c r="A1" s="127" t="s">
        <v>274</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42">
      <c r="A2" s="128" t="s">
        <v>334</v>
      </c>
      <c r="B2" s="124" t="s">
        <v>5</v>
      </c>
      <c r="C2" s="124" t="s">
        <v>6</v>
      </c>
      <c r="D2" s="124" t="s">
        <v>7</v>
      </c>
      <c r="E2" s="124" t="s">
        <v>8</v>
      </c>
      <c r="F2" s="124" t="s">
        <v>9</v>
      </c>
      <c r="G2" s="124" t="s">
        <v>10</v>
      </c>
      <c r="H2" s="124" t="s">
        <v>11</v>
      </c>
      <c r="I2" s="124" t="s">
        <v>12</v>
      </c>
      <c r="J2" s="124" t="s">
        <v>13</v>
      </c>
      <c r="K2" s="124" t="s">
        <v>14</v>
      </c>
      <c r="L2" s="124" t="s">
        <v>15</v>
      </c>
      <c r="M2" s="124" t="s">
        <v>16</v>
      </c>
      <c r="N2" s="124" t="s">
        <v>17</v>
      </c>
      <c r="O2" s="124" t="s">
        <v>18</v>
      </c>
      <c r="P2" s="124" t="s">
        <v>19</v>
      </c>
      <c r="Q2" s="124" t="s">
        <v>20</v>
      </c>
      <c r="R2" s="124" t="s">
        <v>21</v>
      </c>
      <c r="S2" s="124" t="s">
        <v>22</v>
      </c>
      <c r="T2" s="124" t="s">
        <v>23</v>
      </c>
      <c r="U2" s="124" t="s">
        <v>24</v>
      </c>
      <c r="V2" s="124" t="s">
        <v>25</v>
      </c>
      <c r="W2" s="124" t="s">
        <v>26</v>
      </c>
    </row>
    <row r="3" spans="1:23" ht="224">
      <c r="A3" s="105" t="s">
        <v>264</v>
      </c>
      <c r="B3" s="105" t="s">
        <v>27</v>
      </c>
      <c r="C3" s="105" t="s">
        <v>260</v>
      </c>
      <c r="D3" s="105" t="s">
        <v>28</v>
      </c>
      <c r="E3" s="105" t="s">
        <v>29</v>
      </c>
      <c r="F3" s="105" t="s">
        <v>30</v>
      </c>
      <c r="G3" s="105" t="s">
        <v>31</v>
      </c>
      <c r="H3" s="105" t="s">
        <v>32</v>
      </c>
      <c r="I3" s="105" t="s">
        <v>33</v>
      </c>
      <c r="J3" s="105" t="s">
        <v>34</v>
      </c>
      <c r="K3" s="105" t="s">
        <v>35</v>
      </c>
      <c r="L3" s="105" t="s">
        <v>36</v>
      </c>
      <c r="M3" s="105" t="s">
        <v>37</v>
      </c>
      <c r="N3" s="106" t="s">
        <v>38</v>
      </c>
      <c r="O3" s="105" t="s">
        <v>39</v>
      </c>
      <c r="P3" s="105" t="s">
        <v>40</v>
      </c>
      <c r="Q3" s="105" t="s">
        <v>41</v>
      </c>
      <c r="R3" s="105" t="s">
        <v>42</v>
      </c>
      <c r="S3" s="105" t="s">
        <v>43</v>
      </c>
      <c r="T3" s="105" t="s">
        <v>44</v>
      </c>
      <c r="U3" s="105" t="s">
        <v>45</v>
      </c>
      <c r="V3" s="105" t="s">
        <v>46</v>
      </c>
      <c r="W3" s="84"/>
    </row>
    <row r="4" spans="1:23" ht="14">
      <c r="A4" s="86" t="s">
        <v>134</v>
      </c>
      <c r="B4" s="96" t="s">
        <v>48</v>
      </c>
      <c r="C4" s="83" t="s">
        <v>48</v>
      </c>
      <c r="D4" s="96" t="s">
        <v>48</v>
      </c>
      <c r="E4" s="96" t="s">
        <v>48</v>
      </c>
      <c r="F4" s="83"/>
      <c r="G4" s="83"/>
      <c r="H4" s="96" t="s">
        <v>48</v>
      </c>
      <c r="I4" s="96" t="s">
        <v>48</v>
      </c>
      <c r="J4" s="96" t="s">
        <v>48</v>
      </c>
      <c r="K4" s="96" t="s">
        <v>48</v>
      </c>
      <c r="L4" s="96" t="s">
        <v>48</v>
      </c>
      <c r="M4" s="96" t="s">
        <v>48</v>
      </c>
      <c r="N4" s="83"/>
      <c r="O4" s="83"/>
      <c r="P4" s="83"/>
      <c r="Q4" s="83"/>
      <c r="R4" s="83"/>
      <c r="S4" s="83"/>
      <c r="T4" s="83"/>
      <c r="U4" s="83"/>
      <c r="V4" s="83"/>
      <c r="W4" s="89">
        <f t="shared" ref="W4:W11" si="0">COUNTIF(B4:V4,"x")</f>
        <v>10</v>
      </c>
    </row>
    <row r="5" spans="1:23" ht="14">
      <c r="A5" s="87" t="s">
        <v>142</v>
      </c>
      <c r="B5" s="94" t="s">
        <v>48</v>
      </c>
      <c r="C5" s="84" t="s">
        <v>48</v>
      </c>
      <c r="D5" s="94" t="s">
        <v>48</v>
      </c>
      <c r="E5" s="94" t="s">
        <v>48</v>
      </c>
      <c r="F5" s="84"/>
      <c r="G5" s="94"/>
      <c r="H5" s="94" t="s">
        <v>48</v>
      </c>
      <c r="I5" s="94" t="s">
        <v>48</v>
      </c>
      <c r="J5" s="94" t="s">
        <v>48</v>
      </c>
      <c r="K5" s="94" t="s">
        <v>48</v>
      </c>
      <c r="L5" s="94" t="s">
        <v>48</v>
      </c>
      <c r="M5" s="94" t="s">
        <v>48</v>
      </c>
      <c r="N5" s="84"/>
      <c r="O5" s="84"/>
      <c r="P5" s="84"/>
      <c r="Q5" s="84"/>
      <c r="R5" s="84"/>
      <c r="S5" s="84"/>
      <c r="T5" s="84"/>
      <c r="U5" s="84"/>
      <c r="V5" s="84"/>
      <c r="W5" s="90">
        <f t="shared" si="0"/>
        <v>10</v>
      </c>
    </row>
    <row r="6" spans="1:23" ht="14">
      <c r="A6" s="86" t="str">
        <f>HYPERLINK("https://www.bangthetable.com/","Bang the Table")</f>
        <v>Bang the Table</v>
      </c>
      <c r="B6" s="93" t="s">
        <v>48</v>
      </c>
      <c r="C6" s="83"/>
      <c r="D6" s="83"/>
      <c r="E6" s="96" t="s">
        <v>48</v>
      </c>
      <c r="F6" s="83"/>
      <c r="G6" s="96" t="s">
        <v>48</v>
      </c>
      <c r="H6" s="96" t="s">
        <v>48</v>
      </c>
      <c r="I6" s="83"/>
      <c r="J6" s="96" t="s">
        <v>48</v>
      </c>
      <c r="K6" s="96" t="s">
        <v>48</v>
      </c>
      <c r="L6" s="83"/>
      <c r="M6" s="96" t="s">
        <v>48</v>
      </c>
      <c r="N6" s="96" t="s">
        <v>48</v>
      </c>
      <c r="O6" s="83"/>
      <c r="P6" s="83"/>
      <c r="Q6" s="83"/>
      <c r="R6" s="96" t="s">
        <v>48</v>
      </c>
      <c r="S6" s="83"/>
      <c r="T6" s="83"/>
      <c r="U6" s="83"/>
      <c r="V6" s="83"/>
      <c r="W6" s="89">
        <f t="shared" si="0"/>
        <v>9</v>
      </c>
    </row>
    <row r="7" spans="1:23" ht="14">
      <c r="A7" s="87" t="str">
        <f>HYPERLINK("https://www.enterprisecommunity.org/opportunity360/community-engagement-toolkit/engaging-plans","Engaging Plans")</f>
        <v>Engaging Plans</v>
      </c>
      <c r="B7" s="84" t="s">
        <v>48</v>
      </c>
      <c r="C7" s="84"/>
      <c r="D7" s="84"/>
      <c r="E7" s="94" t="s">
        <v>48</v>
      </c>
      <c r="F7" s="84"/>
      <c r="G7" s="94" t="s">
        <v>48</v>
      </c>
      <c r="H7" s="94" t="s">
        <v>48</v>
      </c>
      <c r="I7" s="84"/>
      <c r="J7" s="94" t="s">
        <v>48</v>
      </c>
      <c r="K7" s="94" t="s">
        <v>48</v>
      </c>
      <c r="L7" s="94" t="s">
        <v>48</v>
      </c>
      <c r="M7" s="94" t="s">
        <v>48</v>
      </c>
      <c r="N7" s="94" t="s">
        <v>48</v>
      </c>
      <c r="O7" s="84"/>
      <c r="P7" s="84"/>
      <c r="Q7" s="84"/>
      <c r="R7" s="84"/>
      <c r="S7" s="84"/>
      <c r="T7" s="94"/>
      <c r="U7" s="84"/>
      <c r="V7" s="84"/>
      <c r="W7" s="90">
        <f t="shared" si="0"/>
        <v>9</v>
      </c>
    </row>
    <row r="8" spans="1:23" ht="14">
      <c r="A8" s="86" t="str">
        <f>HYPERLINK("https://www.enterprisecommunity.org/opportunity360/community-engagement-toolkit/engaging-plans","Enterprise Community")</f>
        <v>Enterprise Community</v>
      </c>
      <c r="B8" s="83" t="s">
        <v>48</v>
      </c>
      <c r="C8" s="83"/>
      <c r="D8" s="83"/>
      <c r="E8" s="96" t="s">
        <v>48</v>
      </c>
      <c r="F8" s="83"/>
      <c r="G8" s="96" t="s">
        <v>48</v>
      </c>
      <c r="H8" s="96" t="s">
        <v>48</v>
      </c>
      <c r="I8" s="83"/>
      <c r="J8" s="96" t="s">
        <v>48</v>
      </c>
      <c r="K8" s="96" t="s">
        <v>48</v>
      </c>
      <c r="L8" s="83"/>
      <c r="M8" s="96" t="s">
        <v>48</v>
      </c>
      <c r="N8" s="96" t="s">
        <v>48</v>
      </c>
      <c r="O8" s="83"/>
      <c r="P8" s="83"/>
      <c r="Q8" s="83"/>
      <c r="R8" s="96" t="s">
        <v>48</v>
      </c>
      <c r="S8" s="83"/>
      <c r="T8" s="83"/>
      <c r="U8" s="83"/>
      <c r="V8" s="83"/>
      <c r="W8" s="89">
        <f t="shared" si="0"/>
        <v>9</v>
      </c>
    </row>
    <row r="9" spans="1:23" ht="14">
      <c r="A9" s="87" t="s">
        <v>97</v>
      </c>
      <c r="B9" s="94" t="s">
        <v>48</v>
      </c>
      <c r="C9" s="94" t="s">
        <v>56</v>
      </c>
      <c r="D9" s="84"/>
      <c r="E9" s="94" t="s">
        <v>48</v>
      </c>
      <c r="F9" s="95" t="s">
        <v>52</v>
      </c>
      <c r="G9" s="84"/>
      <c r="H9" s="94" t="s">
        <v>48</v>
      </c>
      <c r="I9" s="94" t="s">
        <v>48</v>
      </c>
      <c r="J9" s="84"/>
      <c r="K9" s="94" t="s">
        <v>48</v>
      </c>
      <c r="L9" s="94" t="s">
        <v>48</v>
      </c>
      <c r="M9" s="94" t="s">
        <v>48</v>
      </c>
      <c r="N9" s="84"/>
      <c r="O9" s="84"/>
      <c r="P9" s="84"/>
      <c r="Q9" s="94" t="s">
        <v>48</v>
      </c>
      <c r="R9" s="84"/>
      <c r="S9" s="84"/>
      <c r="T9" s="84"/>
      <c r="U9" s="84"/>
      <c r="V9" s="84"/>
      <c r="W9" s="90">
        <f t="shared" si="0"/>
        <v>8</v>
      </c>
    </row>
    <row r="10" spans="1:23" ht="14">
      <c r="A10" s="86" t="s">
        <v>85</v>
      </c>
      <c r="B10" s="83" t="s">
        <v>48</v>
      </c>
      <c r="C10" s="83"/>
      <c r="D10" s="83"/>
      <c r="E10" s="96" t="s">
        <v>48</v>
      </c>
      <c r="F10" s="83"/>
      <c r="G10" s="96" t="s">
        <v>48</v>
      </c>
      <c r="H10" s="96" t="s">
        <v>48</v>
      </c>
      <c r="I10" s="83"/>
      <c r="J10" s="96" t="s">
        <v>48</v>
      </c>
      <c r="K10" s="96" t="s">
        <v>48</v>
      </c>
      <c r="L10" s="83"/>
      <c r="M10" s="96" t="s">
        <v>48</v>
      </c>
      <c r="N10" s="83"/>
      <c r="O10" s="83"/>
      <c r="P10" s="83"/>
      <c r="Q10" s="83"/>
      <c r="R10" s="83"/>
      <c r="S10" s="83"/>
      <c r="T10" s="83"/>
      <c r="U10" s="83"/>
      <c r="V10" s="83"/>
      <c r="W10" s="89">
        <f t="shared" si="0"/>
        <v>7</v>
      </c>
    </row>
    <row r="11" spans="1:23" ht="14">
      <c r="A11" s="87" t="s">
        <v>115</v>
      </c>
      <c r="B11" s="94" t="s">
        <v>48</v>
      </c>
      <c r="C11" s="84"/>
      <c r="D11" s="94" t="s">
        <v>48</v>
      </c>
      <c r="E11" s="94" t="s">
        <v>48</v>
      </c>
      <c r="F11" s="84"/>
      <c r="G11" s="84"/>
      <c r="H11" s="94" t="s">
        <v>48</v>
      </c>
      <c r="I11" s="84"/>
      <c r="J11" s="84"/>
      <c r="K11" s="84"/>
      <c r="L11" s="94" t="s">
        <v>48</v>
      </c>
      <c r="M11" s="94" t="s">
        <v>48</v>
      </c>
      <c r="N11" s="84"/>
      <c r="O11" s="84"/>
      <c r="P11" s="84"/>
      <c r="Q11" s="84"/>
      <c r="R11" s="84"/>
      <c r="S11" s="84"/>
      <c r="T11" s="84"/>
      <c r="U11" s="84"/>
      <c r="V11" s="84"/>
      <c r="W11" s="90">
        <f t="shared" si="0"/>
        <v>6</v>
      </c>
    </row>
    <row r="12" spans="1:23" ht="13">
      <c r="A12" s="43"/>
      <c r="B12" s="43"/>
      <c r="C12" s="43"/>
      <c r="D12" s="43"/>
      <c r="E12" s="43"/>
      <c r="F12" s="43"/>
      <c r="G12" s="43"/>
      <c r="H12" s="43"/>
      <c r="I12" s="43"/>
      <c r="J12" s="43"/>
      <c r="K12" s="43"/>
      <c r="L12" s="43"/>
      <c r="M12" s="43"/>
      <c r="N12" s="43"/>
      <c r="O12" s="43"/>
      <c r="P12" s="43"/>
      <c r="Q12" s="43"/>
      <c r="R12" s="43"/>
      <c r="S12" s="43"/>
      <c r="T12" s="43"/>
      <c r="U12" s="43"/>
      <c r="V12" s="43"/>
      <c r="W12" s="43"/>
    </row>
    <row r="13" spans="1:23" ht="13">
      <c r="A13" s="43"/>
      <c r="B13" s="43"/>
      <c r="C13" s="43"/>
      <c r="D13" s="43"/>
      <c r="E13" s="43"/>
      <c r="F13" s="43"/>
      <c r="G13" s="43"/>
      <c r="H13" s="43"/>
      <c r="I13" s="43"/>
      <c r="J13" s="43"/>
      <c r="K13" s="43"/>
      <c r="L13" s="43"/>
      <c r="M13" s="43"/>
      <c r="N13" s="43"/>
      <c r="O13" s="43"/>
      <c r="P13" s="43"/>
      <c r="Q13" s="43"/>
      <c r="R13" s="43"/>
      <c r="S13" s="43"/>
      <c r="T13" s="43"/>
      <c r="U13" s="43"/>
      <c r="V13" s="43"/>
      <c r="W13" s="43"/>
    </row>
    <row r="14" spans="1:23" ht="13">
      <c r="A14" s="43"/>
      <c r="B14" s="43"/>
      <c r="C14" s="43"/>
      <c r="D14" s="43"/>
      <c r="E14" s="43"/>
      <c r="F14" s="43"/>
      <c r="G14" s="43"/>
      <c r="H14" s="43"/>
      <c r="I14" s="43"/>
      <c r="J14" s="43"/>
      <c r="K14" s="43"/>
      <c r="L14" s="43"/>
      <c r="M14" s="43"/>
      <c r="N14" s="43"/>
      <c r="O14" s="43"/>
      <c r="P14" s="43"/>
      <c r="Q14" s="43"/>
      <c r="R14" s="43"/>
      <c r="S14" s="43"/>
      <c r="T14" s="43"/>
      <c r="U14" s="43"/>
      <c r="V14" s="43"/>
      <c r="W14" s="43"/>
    </row>
    <row r="15" spans="1:23" ht="13">
      <c r="A15" s="43"/>
      <c r="B15" s="43"/>
      <c r="C15" s="43"/>
      <c r="D15" s="43"/>
      <c r="E15" s="43"/>
      <c r="F15" s="43"/>
      <c r="G15" s="43"/>
      <c r="H15" s="43"/>
      <c r="I15" s="43"/>
      <c r="J15" s="43"/>
      <c r="K15" s="43"/>
      <c r="L15" s="43"/>
      <c r="M15" s="43"/>
      <c r="N15" s="43"/>
      <c r="O15" s="43"/>
      <c r="P15" s="43"/>
      <c r="Q15" s="43"/>
      <c r="R15" s="43"/>
      <c r="S15" s="43"/>
      <c r="T15" s="43"/>
      <c r="U15" s="43"/>
      <c r="V15" s="43"/>
      <c r="W15" s="43"/>
    </row>
    <row r="16" spans="1:23" ht="13">
      <c r="A16" s="43"/>
      <c r="B16" s="43"/>
      <c r="C16" s="43"/>
      <c r="D16" s="43"/>
      <c r="E16" s="43"/>
      <c r="F16" s="43"/>
      <c r="G16" s="43"/>
      <c r="H16" s="43"/>
      <c r="I16" s="43"/>
      <c r="J16" s="43"/>
      <c r="K16" s="43"/>
      <c r="L16" s="43"/>
      <c r="M16" s="43"/>
      <c r="N16" s="43"/>
      <c r="O16" s="43"/>
      <c r="P16" s="43"/>
      <c r="Q16" s="43"/>
      <c r="R16" s="43"/>
      <c r="S16" s="43"/>
      <c r="T16" s="43"/>
      <c r="U16" s="43"/>
      <c r="V16" s="43"/>
      <c r="W16" s="43"/>
    </row>
    <row r="17" spans="1:23" ht="13">
      <c r="A17" s="43"/>
      <c r="B17" s="43"/>
      <c r="C17" s="43"/>
      <c r="D17" s="43"/>
      <c r="E17" s="43"/>
      <c r="F17" s="43"/>
      <c r="G17" s="43"/>
      <c r="H17" s="43"/>
      <c r="I17" s="43"/>
      <c r="J17" s="43"/>
      <c r="K17" s="43"/>
      <c r="L17" s="43"/>
      <c r="M17" s="43"/>
      <c r="N17" s="43"/>
      <c r="O17" s="43"/>
      <c r="P17" s="43"/>
      <c r="Q17" s="43"/>
      <c r="R17" s="43"/>
      <c r="S17" s="43"/>
      <c r="T17" s="43"/>
      <c r="U17" s="43"/>
      <c r="V17" s="43"/>
      <c r="W17" s="43"/>
    </row>
    <row r="18" spans="1:23" ht="13">
      <c r="A18" s="43"/>
      <c r="B18" s="43"/>
      <c r="C18" s="43"/>
      <c r="D18" s="43"/>
      <c r="E18" s="43"/>
      <c r="F18" s="43"/>
      <c r="G18" s="43"/>
      <c r="H18" s="43"/>
      <c r="I18" s="43"/>
      <c r="J18" s="43"/>
      <c r="K18" s="43"/>
      <c r="L18" s="43"/>
      <c r="M18" s="43"/>
      <c r="N18" s="43"/>
      <c r="O18" s="43"/>
      <c r="P18" s="43"/>
      <c r="Q18" s="43"/>
      <c r="R18" s="43"/>
      <c r="S18" s="43"/>
      <c r="T18" s="43"/>
      <c r="U18" s="43"/>
      <c r="V18" s="43"/>
      <c r="W18" s="43"/>
    </row>
    <row r="19" spans="1:23" ht="13">
      <c r="A19" s="43"/>
      <c r="B19" s="43"/>
      <c r="C19" s="43"/>
      <c r="D19" s="43"/>
      <c r="E19" s="43"/>
      <c r="F19" s="43"/>
      <c r="G19" s="43"/>
      <c r="H19" s="43"/>
      <c r="I19" s="43"/>
      <c r="J19" s="43"/>
      <c r="K19" s="43"/>
      <c r="L19" s="43"/>
      <c r="M19" s="43"/>
      <c r="N19" s="43"/>
      <c r="O19" s="43"/>
      <c r="P19" s="43"/>
      <c r="Q19" s="43"/>
      <c r="R19" s="43"/>
      <c r="S19" s="43"/>
      <c r="T19" s="43"/>
      <c r="U19" s="43"/>
      <c r="V19" s="43"/>
      <c r="W19" s="43"/>
    </row>
    <row r="20" spans="1:23" ht="13">
      <c r="A20" s="43"/>
      <c r="B20" s="43"/>
      <c r="C20" s="43"/>
      <c r="D20" s="43"/>
      <c r="E20" s="43"/>
      <c r="F20" s="43"/>
      <c r="G20" s="43"/>
      <c r="H20" s="43"/>
      <c r="I20" s="43"/>
      <c r="J20" s="43"/>
      <c r="K20" s="43"/>
      <c r="L20" s="43"/>
      <c r="M20" s="43"/>
      <c r="N20" s="43"/>
      <c r="O20" s="43"/>
      <c r="P20" s="43"/>
      <c r="Q20" s="43"/>
      <c r="R20" s="43"/>
      <c r="S20" s="43"/>
      <c r="T20" s="43"/>
      <c r="U20" s="43"/>
      <c r="V20" s="43"/>
      <c r="W20" s="43"/>
    </row>
    <row r="21" spans="1:23" ht="13">
      <c r="A21" s="43"/>
      <c r="B21" s="43"/>
      <c r="C21" s="43"/>
      <c r="D21" s="43"/>
      <c r="E21" s="43"/>
      <c r="F21" s="43"/>
      <c r="G21" s="43"/>
      <c r="H21" s="43"/>
      <c r="I21" s="43"/>
      <c r="J21" s="43"/>
      <c r="K21" s="43"/>
      <c r="L21" s="43"/>
      <c r="M21" s="43"/>
      <c r="N21" s="43"/>
      <c r="O21" s="43"/>
      <c r="P21" s="43"/>
      <c r="Q21" s="43"/>
      <c r="R21" s="43"/>
      <c r="S21" s="43"/>
      <c r="T21" s="43"/>
      <c r="U21" s="43"/>
      <c r="V21" s="43"/>
      <c r="W21" s="43"/>
    </row>
    <row r="22" spans="1:23" ht="13">
      <c r="A22" s="43"/>
      <c r="B22" s="43"/>
      <c r="C22" s="43"/>
      <c r="D22" s="43"/>
      <c r="E22" s="43"/>
      <c r="F22" s="43"/>
      <c r="G22" s="43"/>
      <c r="H22" s="43"/>
      <c r="I22" s="43"/>
      <c r="J22" s="43"/>
      <c r="K22" s="43"/>
      <c r="L22" s="43"/>
      <c r="M22" s="43"/>
      <c r="N22" s="43"/>
      <c r="O22" s="43"/>
      <c r="P22" s="43"/>
      <c r="Q22" s="43"/>
      <c r="R22" s="43"/>
      <c r="S22" s="43"/>
      <c r="T22" s="43"/>
      <c r="U22" s="43"/>
      <c r="V22" s="43"/>
      <c r="W22" s="43"/>
    </row>
    <row r="23" spans="1:23" ht="13">
      <c r="A23" s="43"/>
      <c r="B23" s="43"/>
      <c r="C23" s="43"/>
      <c r="D23" s="43"/>
      <c r="E23" s="43"/>
      <c r="F23" s="43"/>
      <c r="G23" s="43"/>
      <c r="H23" s="43"/>
      <c r="I23" s="43"/>
      <c r="J23" s="43"/>
      <c r="K23" s="43"/>
      <c r="L23" s="43"/>
      <c r="M23" s="43"/>
      <c r="N23" s="43"/>
      <c r="O23" s="43"/>
      <c r="P23" s="43"/>
      <c r="Q23" s="43"/>
      <c r="R23" s="43"/>
      <c r="S23" s="43"/>
      <c r="T23" s="43"/>
      <c r="U23" s="43"/>
      <c r="V23" s="43"/>
      <c r="W23" s="43"/>
    </row>
    <row r="24" spans="1:23" ht="13">
      <c r="A24" s="43"/>
      <c r="B24" s="43"/>
      <c r="C24" s="43"/>
      <c r="D24" s="43"/>
      <c r="E24" s="43"/>
      <c r="F24" s="43"/>
      <c r="G24" s="43"/>
      <c r="H24" s="43"/>
      <c r="I24" s="43"/>
      <c r="J24" s="43"/>
      <c r="K24" s="43"/>
      <c r="L24" s="43"/>
      <c r="M24" s="43"/>
      <c r="N24" s="43"/>
      <c r="O24" s="43"/>
      <c r="P24" s="43"/>
      <c r="Q24" s="43"/>
      <c r="R24" s="43"/>
      <c r="S24" s="43"/>
      <c r="T24" s="43"/>
      <c r="U24" s="43"/>
      <c r="V24" s="43"/>
      <c r="W24" s="43"/>
    </row>
    <row r="25" spans="1:23" ht="13">
      <c r="A25" s="43"/>
      <c r="B25" s="43"/>
      <c r="C25" s="43"/>
      <c r="D25" s="43"/>
      <c r="E25" s="43"/>
      <c r="F25" s="43"/>
      <c r="G25" s="43"/>
      <c r="H25" s="43"/>
      <c r="I25" s="43"/>
      <c r="J25" s="43"/>
      <c r="K25" s="43"/>
      <c r="L25" s="43"/>
      <c r="M25" s="43"/>
      <c r="N25" s="43"/>
      <c r="O25" s="43"/>
      <c r="P25" s="43"/>
      <c r="Q25" s="43"/>
      <c r="R25" s="43"/>
      <c r="S25" s="43"/>
      <c r="T25" s="43"/>
      <c r="U25" s="43"/>
      <c r="V25" s="43"/>
      <c r="W25" s="43"/>
    </row>
    <row r="26" spans="1:23" ht="13">
      <c r="A26" s="43"/>
      <c r="B26" s="43"/>
      <c r="C26" s="43"/>
      <c r="D26" s="43"/>
      <c r="E26" s="43"/>
      <c r="F26" s="43"/>
      <c r="G26" s="43"/>
      <c r="H26" s="43"/>
      <c r="I26" s="43"/>
      <c r="J26" s="43"/>
      <c r="K26" s="43"/>
      <c r="L26" s="43"/>
      <c r="M26" s="43"/>
      <c r="N26" s="43"/>
      <c r="O26" s="43"/>
      <c r="P26" s="43"/>
      <c r="Q26" s="43"/>
      <c r="R26" s="43"/>
      <c r="S26" s="43"/>
      <c r="T26" s="43"/>
      <c r="U26" s="43"/>
      <c r="V26" s="43"/>
      <c r="W26" s="43"/>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4" r:id="rId1" xr:uid="{00000000-0004-0000-0C00-000000000000}"/>
    <hyperlink ref="A5" r:id="rId2" xr:uid="{00000000-0004-0000-0C00-000001000000}"/>
    <hyperlink ref="A9" r:id="rId3" xr:uid="{00000000-0004-0000-0C00-000002000000}"/>
    <hyperlink ref="A10" r:id="rId4" xr:uid="{00000000-0004-0000-0C00-000003000000}"/>
    <hyperlink ref="A11" r:id="rId5" xr:uid="{00000000-0004-0000-0C00-000004000000}"/>
  </hyperlinks>
  <pageMargins left="0.7" right="0.7" top="0.75" bottom="0.75" header="0.3" footer="0.3"/>
  <tableParts count="1">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outlinePr summaryBelow="0" summaryRight="0"/>
  </sheetPr>
  <dimension ref="A1:W1000"/>
  <sheetViews>
    <sheetView topLeftCell="U1" zoomScale="60" zoomScaleNormal="60" workbookViewId="0">
      <selection activeCell="X4" sqref="X4"/>
    </sheetView>
  </sheetViews>
  <sheetFormatPr baseColWidth="10" defaultColWidth="14.5" defaultRowHeight="15.75" customHeight="1"/>
  <cols>
    <col min="1" max="1" width="40.83203125" customWidth="1"/>
    <col min="2" max="17" width="57.1640625" customWidth="1"/>
    <col min="18" max="18" width="41.6640625" customWidth="1"/>
    <col min="19" max="22" width="57.1640625" customWidth="1"/>
  </cols>
  <sheetData>
    <row r="1" spans="1:23" ht="15.75" customHeight="1">
      <c r="A1" s="127" t="s">
        <v>275</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28">
      <c r="A2" s="75"/>
      <c r="B2" s="120" t="s">
        <v>5</v>
      </c>
      <c r="C2" s="120" t="s">
        <v>6</v>
      </c>
      <c r="D2" s="120" t="s">
        <v>7</v>
      </c>
      <c r="E2" s="120" t="s">
        <v>8</v>
      </c>
      <c r="F2" s="120" t="s">
        <v>9</v>
      </c>
      <c r="G2" s="120" t="s">
        <v>10</v>
      </c>
      <c r="H2" s="120" t="s">
        <v>11</v>
      </c>
      <c r="I2" s="120" t="s">
        <v>12</v>
      </c>
      <c r="J2" s="120" t="s">
        <v>13</v>
      </c>
      <c r="K2" s="120" t="s">
        <v>14</v>
      </c>
      <c r="L2" s="120" t="s">
        <v>15</v>
      </c>
      <c r="M2" s="120" t="s">
        <v>16</v>
      </c>
      <c r="N2" s="120" t="s">
        <v>17</v>
      </c>
      <c r="O2" s="120" t="s">
        <v>18</v>
      </c>
      <c r="P2" s="120" t="s">
        <v>19</v>
      </c>
      <c r="Q2" s="120" t="s">
        <v>20</v>
      </c>
      <c r="R2" s="120" t="s">
        <v>21</v>
      </c>
      <c r="S2" s="120" t="s">
        <v>22</v>
      </c>
      <c r="T2" s="120" t="s">
        <v>23</v>
      </c>
      <c r="U2" s="120" t="s">
        <v>24</v>
      </c>
      <c r="V2" s="120" t="s">
        <v>25</v>
      </c>
      <c r="W2" s="121" t="s">
        <v>26</v>
      </c>
    </row>
    <row r="3" spans="1:23" ht="70">
      <c r="A3" s="129" t="s">
        <v>264</v>
      </c>
      <c r="B3" s="129" t="s">
        <v>27</v>
      </c>
      <c r="C3" s="129" t="s">
        <v>260</v>
      </c>
      <c r="D3" s="129" t="s">
        <v>28</v>
      </c>
      <c r="E3" s="129" t="s">
        <v>29</v>
      </c>
      <c r="F3" s="129" t="s">
        <v>335</v>
      </c>
      <c r="G3" s="129" t="s">
        <v>31</v>
      </c>
      <c r="H3" s="129" t="s">
        <v>32</v>
      </c>
      <c r="I3" s="129" t="s">
        <v>33</v>
      </c>
      <c r="J3" s="129" t="s">
        <v>34</v>
      </c>
      <c r="K3" s="129" t="s">
        <v>35</v>
      </c>
      <c r="L3" s="129" t="s">
        <v>36</v>
      </c>
      <c r="M3" s="129" t="s">
        <v>37</v>
      </c>
      <c r="N3" s="130" t="s">
        <v>38</v>
      </c>
      <c r="O3" s="129" t="s">
        <v>39</v>
      </c>
      <c r="P3" s="129" t="s">
        <v>40</v>
      </c>
      <c r="Q3" s="129" t="s">
        <v>41</v>
      </c>
      <c r="R3" s="129" t="s">
        <v>42</v>
      </c>
      <c r="S3" s="129" t="s">
        <v>43</v>
      </c>
      <c r="T3" s="129" t="s">
        <v>44</v>
      </c>
      <c r="U3" s="129" t="s">
        <v>45</v>
      </c>
      <c r="V3" s="129" t="s">
        <v>46</v>
      </c>
      <c r="W3" s="103" t="s">
        <v>292</v>
      </c>
    </row>
    <row r="4" spans="1:23" ht="14">
      <c r="A4" s="86" t="s">
        <v>76</v>
      </c>
      <c r="B4" s="83" t="s">
        <v>48</v>
      </c>
      <c r="C4" s="83" t="s">
        <v>48</v>
      </c>
      <c r="D4" s="82" t="s">
        <v>48</v>
      </c>
      <c r="E4" s="82" t="s">
        <v>48</v>
      </c>
      <c r="F4" s="83" t="s">
        <v>78</v>
      </c>
      <c r="G4" s="82" t="s">
        <v>48</v>
      </c>
      <c r="H4" s="82" t="s">
        <v>48</v>
      </c>
      <c r="I4" s="82" t="s">
        <v>48</v>
      </c>
      <c r="J4" s="83"/>
      <c r="K4" s="82" t="s">
        <v>48</v>
      </c>
      <c r="L4" s="82" t="s">
        <v>48</v>
      </c>
      <c r="M4" s="83"/>
      <c r="N4" s="82" t="s">
        <v>48</v>
      </c>
      <c r="O4" s="83"/>
      <c r="P4" s="83"/>
      <c r="Q4" s="83"/>
      <c r="R4" s="83"/>
      <c r="S4" s="83"/>
      <c r="T4" s="83"/>
      <c r="U4" s="83"/>
      <c r="V4" s="82" t="s">
        <v>48</v>
      </c>
      <c r="W4" s="89">
        <f t="shared" ref="W4:W12" si="0">COUNTIF(B4:V4,"x")</f>
        <v>11</v>
      </c>
    </row>
    <row r="5" spans="1:23" ht="14">
      <c r="A5" s="87" t="s">
        <v>102</v>
      </c>
      <c r="B5" s="85" t="s">
        <v>48</v>
      </c>
      <c r="C5" s="84"/>
      <c r="D5" s="84"/>
      <c r="E5" s="84" t="s">
        <v>48</v>
      </c>
      <c r="F5" s="84"/>
      <c r="G5" s="84" t="s">
        <v>48</v>
      </c>
      <c r="H5" s="84" t="s">
        <v>48</v>
      </c>
      <c r="I5" s="84" t="s">
        <v>48</v>
      </c>
      <c r="J5" s="84" t="s">
        <v>48</v>
      </c>
      <c r="K5" s="84" t="s">
        <v>48</v>
      </c>
      <c r="L5" s="84" t="s">
        <v>48</v>
      </c>
      <c r="M5" s="84"/>
      <c r="N5" s="84" t="s">
        <v>48</v>
      </c>
      <c r="O5" s="84"/>
      <c r="P5" s="84"/>
      <c r="Q5" s="84"/>
      <c r="R5" s="84" t="s">
        <v>48</v>
      </c>
      <c r="S5" s="84" t="s">
        <v>48</v>
      </c>
      <c r="T5" s="84"/>
      <c r="U5" s="84"/>
      <c r="V5" s="84"/>
      <c r="W5" s="90">
        <f t="shared" si="0"/>
        <v>11</v>
      </c>
    </row>
    <row r="6" spans="1:23" ht="14">
      <c r="A6" s="86" t="s">
        <v>89</v>
      </c>
      <c r="B6" s="83" t="s">
        <v>48</v>
      </c>
      <c r="C6" s="83" t="s">
        <v>48</v>
      </c>
      <c r="D6" s="82" t="s">
        <v>48</v>
      </c>
      <c r="E6" s="82" t="s">
        <v>48</v>
      </c>
      <c r="F6" s="83" t="s">
        <v>71</v>
      </c>
      <c r="G6" s="82" t="s">
        <v>48</v>
      </c>
      <c r="H6" s="82" t="s">
        <v>48</v>
      </c>
      <c r="I6" s="82" t="s">
        <v>48</v>
      </c>
      <c r="J6" s="83"/>
      <c r="K6" s="83"/>
      <c r="L6" s="82" t="s">
        <v>48</v>
      </c>
      <c r="M6" s="83"/>
      <c r="N6" s="82" t="s">
        <v>48</v>
      </c>
      <c r="O6" s="83"/>
      <c r="P6" s="83"/>
      <c r="Q6" s="83"/>
      <c r="R6" s="83"/>
      <c r="S6" s="83"/>
      <c r="T6" s="83"/>
      <c r="U6" s="83"/>
      <c r="V6" s="82" t="s">
        <v>48</v>
      </c>
      <c r="W6" s="89">
        <f t="shared" si="0"/>
        <v>10</v>
      </c>
    </row>
    <row r="7" spans="1:23" ht="14">
      <c r="A7" s="87" t="s">
        <v>131</v>
      </c>
      <c r="B7" s="85" t="s">
        <v>48</v>
      </c>
      <c r="C7" s="84" t="s">
        <v>48</v>
      </c>
      <c r="D7" s="84" t="s">
        <v>48</v>
      </c>
      <c r="E7" s="84" t="s">
        <v>48</v>
      </c>
      <c r="F7" s="84" t="s">
        <v>133</v>
      </c>
      <c r="G7" s="84" t="s">
        <v>48</v>
      </c>
      <c r="H7" s="84" t="s">
        <v>48</v>
      </c>
      <c r="I7" s="84" t="s">
        <v>48</v>
      </c>
      <c r="J7" s="84"/>
      <c r="K7" s="84"/>
      <c r="L7" s="84" t="s">
        <v>48</v>
      </c>
      <c r="M7" s="84"/>
      <c r="N7" s="84" t="s">
        <v>48</v>
      </c>
      <c r="O7" s="84"/>
      <c r="P7" s="84"/>
      <c r="Q7" s="84"/>
      <c r="R7" s="84"/>
      <c r="S7" s="84"/>
      <c r="T7" s="84"/>
      <c r="U7" s="84"/>
      <c r="V7" s="84" t="s">
        <v>48</v>
      </c>
      <c r="W7" s="90">
        <f t="shared" si="0"/>
        <v>10</v>
      </c>
    </row>
    <row r="8" spans="1:23" ht="14">
      <c r="A8" s="86" t="str">
        <f>HYPERLINK("https://www.bangthetable.com/","Bang the Table")</f>
        <v>Bang the Table</v>
      </c>
      <c r="B8" s="83" t="s">
        <v>48</v>
      </c>
      <c r="C8" s="83"/>
      <c r="D8" s="83"/>
      <c r="E8" s="82" t="s">
        <v>48</v>
      </c>
      <c r="F8" s="83"/>
      <c r="G8" s="82" t="s">
        <v>48</v>
      </c>
      <c r="H8" s="82" t="s">
        <v>48</v>
      </c>
      <c r="I8" s="83"/>
      <c r="J8" s="82" t="s">
        <v>48</v>
      </c>
      <c r="K8" s="82" t="s">
        <v>48</v>
      </c>
      <c r="L8" s="83"/>
      <c r="M8" s="82" t="s">
        <v>48</v>
      </c>
      <c r="N8" s="82" t="s">
        <v>48</v>
      </c>
      <c r="O8" s="83"/>
      <c r="P8" s="83"/>
      <c r="Q8" s="83"/>
      <c r="R8" s="82" t="s">
        <v>48</v>
      </c>
      <c r="S8" s="83"/>
      <c r="T8" s="83"/>
      <c r="U8" s="83"/>
      <c r="V8" s="83"/>
      <c r="W8" s="89">
        <f t="shared" si="0"/>
        <v>9</v>
      </c>
    </row>
    <row r="9" spans="1:23" ht="14">
      <c r="A9" s="87" t="str">
        <f>HYPERLINK("https://www.enterprisecommunity.org/opportunity360/community-engagement-toolkit/engaging-plans","Engaging Plans")</f>
        <v>Engaging Plans</v>
      </c>
      <c r="B9" s="84" t="s">
        <v>48</v>
      </c>
      <c r="C9" s="84"/>
      <c r="D9" s="84"/>
      <c r="E9" s="84" t="s">
        <v>48</v>
      </c>
      <c r="F9" s="84"/>
      <c r="G9" s="84" t="s">
        <v>48</v>
      </c>
      <c r="H9" s="84" t="s">
        <v>48</v>
      </c>
      <c r="I9" s="84"/>
      <c r="J9" s="84" t="s">
        <v>48</v>
      </c>
      <c r="K9" s="84" t="s">
        <v>48</v>
      </c>
      <c r="L9" s="84" t="s">
        <v>48</v>
      </c>
      <c r="M9" s="84" t="s">
        <v>48</v>
      </c>
      <c r="N9" s="84" t="s">
        <v>48</v>
      </c>
      <c r="O9" s="84"/>
      <c r="P9" s="84"/>
      <c r="Q9" s="84"/>
      <c r="R9" s="84"/>
      <c r="S9" s="84"/>
      <c r="T9" s="84"/>
      <c r="U9" s="84"/>
      <c r="V9" s="84"/>
      <c r="W9" s="90">
        <f t="shared" si="0"/>
        <v>9</v>
      </c>
    </row>
    <row r="10" spans="1:23" ht="14">
      <c r="A10" s="86" t="str">
        <f>HYPERLINK("https://www.enterprisecommunity.org/opportunity360/community-engagement-toolkit/engaging-plans","Enterprise Community")</f>
        <v>Enterprise Community</v>
      </c>
      <c r="B10" s="83" t="s">
        <v>48</v>
      </c>
      <c r="C10" s="83"/>
      <c r="D10" s="83"/>
      <c r="E10" s="82" t="s">
        <v>48</v>
      </c>
      <c r="F10" s="83"/>
      <c r="G10" s="82" t="s">
        <v>48</v>
      </c>
      <c r="H10" s="82" t="s">
        <v>48</v>
      </c>
      <c r="I10" s="83"/>
      <c r="J10" s="82" t="s">
        <v>48</v>
      </c>
      <c r="K10" s="82" t="s">
        <v>48</v>
      </c>
      <c r="L10" s="83"/>
      <c r="M10" s="82" t="s">
        <v>48</v>
      </c>
      <c r="N10" s="82" t="s">
        <v>48</v>
      </c>
      <c r="O10" s="83"/>
      <c r="P10" s="83"/>
      <c r="Q10" s="83"/>
      <c r="R10" s="82" t="s">
        <v>48</v>
      </c>
      <c r="S10" s="83"/>
      <c r="T10" s="83"/>
      <c r="U10" s="83"/>
      <c r="V10" s="83"/>
      <c r="W10" s="89">
        <f t="shared" si="0"/>
        <v>9</v>
      </c>
    </row>
    <row r="11" spans="1:23" ht="14">
      <c r="A11" s="87" t="s">
        <v>140</v>
      </c>
      <c r="B11" s="85" t="s">
        <v>48</v>
      </c>
      <c r="C11" s="84" t="s">
        <v>48</v>
      </c>
      <c r="D11" s="85" t="s">
        <v>48</v>
      </c>
      <c r="E11" s="85" t="s">
        <v>48</v>
      </c>
      <c r="F11" s="84" t="s">
        <v>133</v>
      </c>
      <c r="G11" s="85" t="s">
        <v>48</v>
      </c>
      <c r="H11" s="85" t="s">
        <v>48</v>
      </c>
      <c r="I11" s="85" t="s">
        <v>48</v>
      </c>
      <c r="J11" s="84"/>
      <c r="K11" s="84"/>
      <c r="L11" s="84"/>
      <c r="M11" s="84"/>
      <c r="N11" s="85" t="s">
        <v>48</v>
      </c>
      <c r="O11" s="84"/>
      <c r="P11" s="84"/>
      <c r="Q11" s="84"/>
      <c r="R11" s="84"/>
      <c r="S11" s="84"/>
      <c r="T11" s="84"/>
      <c r="U11" s="84"/>
      <c r="V11" s="85" t="s">
        <v>48</v>
      </c>
      <c r="W11" s="90">
        <f t="shared" si="0"/>
        <v>9</v>
      </c>
    </row>
    <row r="12" spans="1:23" ht="14">
      <c r="A12" s="86" t="s">
        <v>110</v>
      </c>
      <c r="B12" s="82" t="s">
        <v>48</v>
      </c>
      <c r="C12" s="82" t="s">
        <v>48</v>
      </c>
      <c r="D12" s="82" t="s">
        <v>48</v>
      </c>
      <c r="E12" s="82" t="s">
        <v>48</v>
      </c>
      <c r="F12" s="83"/>
      <c r="G12" s="82" t="s">
        <v>48</v>
      </c>
      <c r="H12" s="82" t="s">
        <v>48</v>
      </c>
      <c r="I12" s="82" t="s">
        <v>48</v>
      </c>
      <c r="J12" s="83"/>
      <c r="K12" s="83"/>
      <c r="L12" s="83"/>
      <c r="M12" s="83"/>
      <c r="N12" s="82" t="s">
        <v>48</v>
      </c>
      <c r="O12" s="83"/>
      <c r="P12" s="83"/>
      <c r="Q12" s="83"/>
      <c r="R12" s="83"/>
      <c r="S12" s="83"/>
      <c r="T12" s="83"/>
      <c r="U12" s="83"/>
      <c r="V12" s="83"/>
      <c r="W12" s="89">
        <f t="shared" si="0"/>
        <v>8</v>
      </c>
    </row>
    <row r="13" spans="1:23" ht="13">
      <c r="A13" s="43"/>
      <c r="B13" s="43"/>
      <c r="C13" s="43"/>
      <c r="D13" s="43"/>
      <c r="E13" s="43"/>
      <c r="F13" s="43"/>
      <c r="G13" s="43"/>
      <c r="H13" s="43"/>
      <c r="I13" s="43"/>
      <c r="J13" s="43"/>
      <c r="K13" s="43"/>
      <c r="L13" s="43"/>
      <c r="M13" s="43"/>
      <c r="N13" s="43"/>
      <c r="O13" s="43"/>
      <c r="P13" s="43"/>
      <c r="Q13" s="43"/>
      <c r="R13" s="43"/>
      <c r="S13" s="43"/>
      <c r="T13" s="43"/>
      <c r="U13" s="43"/>
      <c r="V13" s="43"/>
      <c r="W13" s="43"/>
    </row>
    <row r="14" spans="1:23" ht="13">
      <c r="A14" s="43"/>
      <c r="B14" s="43"/>
      <c r="C14" s="43"/>
      <c r="D14" s="43"/>
      <c r="E14" s="43"/>
      <c r="F14" s="43"/>
      <c r="G14" s="43"/>
      <c r="H14" s="43"/>
      <c r="I14" s="43"/>
      <c r="J14" s="43"/>
      <c r="K14" s="43"/>
      <c r="L14" s="43"/>
      <c r="M14" s="43"/>
      <c r="N14" s="43"/>
      <c r="O14" s="43"/>
      <c r="P14" s="43"/>
      <c r="Q14" s="43"/>
      <c r="R14" s="43"/>
      <c r="S14" s="43"/>
      <c r="T14" s="43"/>
      <c r="U14" s="43"/>
      <c r="V14" s="43"/>
      <c r="W14" s="43"/>
    </row>
    <row r="15" spans="1:23" ht="13">
      <c r="A15" s="43"/>
      <c r="B15" s="43"/>
      <c r="C15" s="43"/>
      <c r="D15" s="43"/>
      <c r="E15" s="43"/>
      <c r="F15" s="43"/>
      <c r="G15" s="43"/>
      <c r="H15" s="43"/>
      <c r="I15" s="43"/>
      <c r="J15" s="43"/>
      <c r="K15" s="43"/>
      <c r="L15" s="43"/>
      <c r="M15" s="43"/>
      <c r="N15" s="43"/>
      <c r="O15" s="43"/>
      <c r="P15" s="43"/>
      <c r="Q15" s="43"/>
      <c r="R15" s="43"/>
      <c r="S15" s="43"/>
      <c r="T15" s="43"/>
      <c r="U15" s="43"/>
      <c r="V15" s="43"/>
      <c r="W15" s="43"/>
    </row>
    <row r="16" spans="1:23" ht="13">
      <c r="A16" s="43"/>
      <c r="B16" s="43"/>
      <c r="C16" s="43"/>
      <c r="D16" s="43"/>
      <c r="E16" s="43"/>
      <c r="F16" s="43"/>
      <c r="G16" s="43"/>
      <c r="H16" s="43"/>
      <c r="I16" s="43"/>
      <c r="J16" s="43"/>
      <c r="K16" s="43"/>
      <c r="L16" s="43"/>
      <c r="M16" s="43"/>
      <c r="N16" s="43"/>
      <c r="O16" s="43"/>
      <c r="P16" s="43"/>
      <c r="Q16" s="43"/>
      <c r="R16" s="43"/>
      <c r="S16" s="43"/>
      <c r="T16" s="43"/>
      <c r="U16" s="43"/>
      <c r="V16" s="43"/>
      <c r="W16" s="43"/>
    </row>
    <row r="17" spans="1:23" ht="13">
      <c r="A17" s="43"/>
      <c r="B17" s="43"/>
      <c r="C17" s="43"/>
      <c r="D17" s="43"/>
      <c r="E17" s="43"/>
      <c r="F17" s="43"/>
      <c r="G17" s="43"/>
      <c r="H17" s="43"/>
      <c r="I17" s="43"/>
      <c r="J17" s="43"/>
      <c r="K17" s="43"/>
      <c r="L17" s="43"/>
      <c r="M17" s="43"/>
      <c r="N17" s="43"/>
      <c r="O17" s="43"/>
      <c r="P17" s="43"/>
      <c r="Q17" s="43"/>
      <c r="R17" s="43"/>
      <c r="S17" s="43"/>
      <c r="T17" s="43"/>
      <c r="U17" s="43"/>
      <c r="V17" s="43"/>
      <c r="W17" s="43"/>
    </row>
    <row r="18" spans="1:23" ht="13">
      <c r="A18" s="43"/>
      <c r="B18" s="43"/>
      <c r="C18" s="43"/>
      <c r="D18" s="43"/>
      <c r="E18" s="43"/>
      <c r="F18" s="43"/>
      <c r="G18" s="43"/>
      <c r="H18" s="43"/>
      <c r="I18" s="43"/>
      <c r="J18" s="43"/>
      <c r="K18" s="43"/>
      <c r="L18" s="43"/>
      <c r="M18" s="43"/>
      <c r="N18" s="43"/>
      <c r="O18" s="43"/>
      <c r="P18" s="43"/>
      <c r="Q18" s="43"/>
      <c r="R18" s="43"/>
      <c r="S18" s="43"/>
      <c r="T18" s="43"/>
      <c r="U18" s="43"/>
      <c r="V18" s="43"/>
      <c r="W18" s="43"/>
    </row>
    <row r="19" spans="1:23" ht="13">
      <c r="A19" s="43"/>
      <c r="B19" s="43"/>
      <c r="C19" s="43"/>
      <c r="D19" s="43"/>
      <c r="E19" s="43"/>
      <c r="F19" s="43"/>
      <c r="G19" s="43"/>
      <c r="H19" s="43"/>
      <c r="I19" s="43"/>
      <c r="J19" s="43"/>
      <c r="K19" s="43"/>
      <c r="L19" s="43"/>
      <c r="M19" s="43"/>
      <c r="N19" s="43"/>
      <c r="O19" s="43"/>
      <c r="P19" s="43"/>
      <c r="Q19" s="43"/>
      <c r="R19" s="43"/>
      <c r="S19" s="43"/>
      <c r="T19" s="43"/>
      <c r="U19" s="43"/>
      <c r="V19" s="43"/>
      <c r="W19" s="43"/>
    </row>
    <row r="20" spans="1:23" ht="13">
      <c r="A20" s="43"/>
      <c r="B20" s="43"/>
      <c r="C20" s="43"/>
      <c r="D20" s="43"/>
      <c r="E20" s="43"/>
      <c r="F20" s="43"/>
      <c r="G20" s="43"/>
      <c r="H20" s="43"/>
      <c r="I20" s="43"/>
      <c r="J20" s="43"/>
      <c r="K20" s="43"/>
      <c r="L20" s="43"/>
      <c r="M20" s="43"/>
      <c r="N20" s="43"/>
      <c r="O20" s="43"/>
      <c r="P20" s="43"/>
      <c r="Q20" s="43"/>
      <c r="R20" s="43"/>
      <c r="S20" s="43"/>
      <c r="T20" s="43"/>
      <c r="U20" s="43"/>
      <c r="V20" s="43"/>
      <c r="W20" s="43"/>
    </row>
    <row r="21" spans="1:23" ht="13">
      <c r="A21" s="43"/>
      <c r="B21" s="43"/>
      <c r="C21" s="43"/>
      <c r="D21" s="43"/>
      <c r="E21" s="43"/>
      <c r="F21" s="43"/>
      <c r="G21" s="43"/>
      <c r="H21" s="43"/>
      <c r="I21" s="43"/>
      <c r="J21" s="43"/>
      <c r="K21" s="43"/>
      <c r="L21" s="43"/>
      <c r="M21" s="43"/>
      <c r="N21" s="43"/>
      <c r="O21" s="43"/>
      <c r="P21" s="43"/>
      <c r="Q21" s="43"/>
      <c r="R21" s="43"/>
      <c r="S21" s="43"/>
      <c r="T21" s="43"/>
      <c r="U21" s="43"/>
      <c r="V21" s="43"/>
      <c r="W21" s="43"/>
    </row>
    <row r="22" spans="1:23" ht="13">
      <c r="A22" s="43"/>
      <c r="B22" s="43"/>
      <c r="C22" s="43"/>
      <c r="D22" s="43"/>
      <c r="E22" s="43"/>
      <c r="F22" s="43"/>
      <c r="G22" s="43"/>
      <c r="H22" s="43"/>
      <c r="I22" s="43"/>
      <c r="J22" s="43"/>
      <c r="K22" s="43"/>
      <c r="L22" s="43"/>
      <c r="M22" s="43"/>
      <c r="N22" s="43"/>
      <c r="O22" s="43"/>
      <c r="P22" s="43"/>
      <c r="Q22" s="43"/>
      <c r="R22" s="43"/>
      <c r="S22" s="43"/>
      <c r="T22" s="43"/>
      <c r="U22" s="43"/>
      <c r="V22" s="43"/>
      <c r="W22" s="43"/>
    </row>
    <row r="23" spans="1:23" ht="13">
      <c r="A23" s="43"/>
      <c r="B23" s="43"/>
      <c r="C23" s="43"/>
      <c r="D23" s="43"/>
      <c r="E23" s="43"/>
      <c r="F23" s="43"/>
      <c r="G23" s="43"/>
      <c r="H23" s="43"/>
      <c r="I23" s="43"/>
      <c r="J23" s="43"/>
      <c r="K23" s="43"/>
      <c r="L23" s="43"/>
      <c r="M23" s="43"/>
      <c r="N23" s="43"/>
      <c r="O23" s="43"/>
      <c r="P23" s="43"/>
      <c r="Q23" s="43"/>
      <c r="R23" s="43"/>
      <c r="S23" s="43"/>
      <c r="T23" s="43"/>
      <c r="U23" s="43"/>
      <c r="V23" s="43"/>
      <c r="W23" s="43"/>
    </row>
    <row r="24" spans="1:23" ht="13">
      <c r="A24" s="43"/>
      <c r="B24" s="43"/>
      <c r="C24" s="43"/>
      <c r="D24" s="43"/>
      <c r="E24" s="43"/>
      <c r="F24" s="43"/>
      <c r="G24" s="43"/>
      <c r="H24" s="43"/>
      <c r="I24" s="43"/>
      <c r="J24" s="43"/>
      <c r="K24" s="43"/>
      <c r="L24" s="43"/>
      <c r="M24" s="43"/>
      <c r="N24" s="43"/>
      <c r="O24" s="43"/>
      <c r="P24" s="43"/>
      <c r="Q24" s="43"/>
      <c r="R24" s="43"/>
      <c r="S24" s="43"/>
      <c r="T24" s="43"/>
      <c r="U24" s="43"/>
      <c r="V24" s="43"/>
      <c r="W24" s="43"/>
    </row>
    <row r="25" spans="1:23" ht="13">
      <c r="A25" s="43"/>
      <c r="B25" s="43"/>
      <c r="C25" s="43"/>
      <c r="D25" s="43"/>
      <c r="E25" s="43"/>
      <c r="F25" s="43"/>
      <c r="G25" s="43"/>
      <c r="H25" s="43"/>
      <c r="I25" s="43"/>
      <c r="J25" s="43"/>
      <c r="K25" s="43"/>
      <c r="L25" s="43"/>
      <c r="M25" s="43"/>
      <c r="N25" s="43"/>
      <c r="O25" s="43"/>
      <c r="P25" s="43"/>
      <c r="Q25" s="43"/>
      <c r="R25" s="43"/>
      <c r="S25" s="43"/>
      <c r="T25" s="43"/>
      <c r="U25" s="43"/>
      <c r="V25" s="43"/>
      <c r="W25" s="43"/>
    </row>
    <row r="26" spans="1:23" ht="13">
      <c r="A26" s="43"/>
      <c r="B26" s="43"/>
      <c r="C26" s="43"/>
      <c r="D26" s="43"/>
      <c r="E26" s="43"/>
      <c r="F26" s="43"/>
      <c r="G26" s="43"/>
      <c r="H26" s="43"/>
      <c r="I26" s="43"/>
      <c r="J26" s="43"/>
      <c r="K26" s="43"/>
      <c r="L26" s="43"/>
      <c r="M26" s="43"/>
      <c r="N26" s="43"/>
      <c r="O26" s="43"/>
      <c r="P26" s="43"/>
      <c r="Q26" s="43"/>
      <c r="R26" s="43"/>
      <c r="S26" s="43"/>
      <c r="T26" s="43"/>
      <c r="U26" s="43"/>
      <c r="V26" s="43"/>
      <c r="W26" s="43"/>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4" r:id="rId1" xr:uid="{00000000-0004-0000-0D00-000000000000}"/>
    <hyperlink ref="A5" r:id="rId2" xr:uid="{00000000-0004-0000-0D00-000001000000}"/>
    <hyperlink ref="A6" r:id="rId3" xr:uid="{00000000-0004-0000-0D00-000002000000}"/>
    <hyperlink ref="A7" r:id="rId4" xr:uid="{00000000-0004-0000-0D00-000003000000}"/>
    <hyperlink ref="A11" r:id="rId5" xr:uid="{00000000-0004-0000-0D00-000004000000}"/>
    <hyperlink ref="A12" r:id="rId6" xr:uid="{00000000-0004-0000-0D00-000005000000}"/>
  </hyperlinks>
  <pageMargins left="0.7" right="0.7" top="0.75" bottom="0.75" header="0.3" footer="0.3"/>
  <tableParts count="1">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946A-4BA9-4F40-B00C-BFFDA98B6A70}">
  <dimension ref="A1:X61"/>
  <sheetViews>
    <sheetView zoomScale="60" zoomScaleNormal="60" workbookViewId="0">
      <selection activeCell="F18" sqref="F18"/>
    </sheetView>
  </sheetViews>
  <sheetFormatPr baseColWidth="10" defaultColWidth="8.83203125" defaultRowHeight="13"/>
  <cols>
    <col min="1" max="1" width="24.83203125" customWidth="1"/>
    <col min="2" max="2" width="55.1640625" customWidth="1"/>
  </cols>
  <sheetData>
    <row r="1" spans="1:24">
      <c r="C1" s="61"/>
      <c r="D1" s="61"/>
      <c r="E1" s="61"/>
      <c r="F1" s="61"/>
      <c r="G1" s="61"/>
      <c r="H1" s="61"/>
      <c r="I1" s="61"/>
      <c r="J1" s="61"/>
      <c r="K1" s="61"/>
      <c r="L1" s="61"/>
      <c r="M1" s="61"/>
      <c r="N1" s="61"/>
      <c r="O1" s="61"/>
      <c r="P1" s="61"/>
      <c r="Q1" s="61"/>
      <c r="R1" s="61"/>
      <c r="S1" s="61"/>
      <c r="T1" s="61"/>
      <c r="U1" s="61"/>
      <c r="V1" s="61"/>
      <c r="W1" s="61"/>
      <c r="X1" s="61"/>
    </row>
    <row r="2" spans="1:24">
      <c r="C2" s="61"/>
      <c r="D2" s="61"/>
      <c r="E2" s="61"/>
      <c r="F2" s="61"/>
      <c r="G2" s="61"/>
      <c r="H2" s="61"/>
      <c r="I2" s="61"/>
      <c r="J2" s="61"/>
      <c r="K2" s="61"/>
      <c r="L2" s="61"/>
      <c r="M2" s="61"/>
      <c r="N2" s="61"/>
      <c r="O2" s="61"/>
      <c r="P2" s="61"/>
      <c r="Q2" s="61"/>
      <c r="R2" s="61"/>
      <c r="S2" s="61"/>
      <c r="T2" s="61"/>
      <c r="U2" s="61"/>
      <c r="V2" s="61"/>
      <c r="W2" s="61"/>
      <c r="X2" s="61"/>
    </row>
    <row r="3" spans="1:24">
      <c r="C3" s="61"/>
      <c r="D3" s="61"/>
      <c r="E3" s="61"/>
      <c r="F3" s="61"/>
      <c r="G3" s="61"/>
      <c r="H3" s="61"/>
      <c r="I3" s="61"/>
      <c r="J3" s="61"/>
      <c r="K3" s="61"/>
      <c r="L3" s="61"/>
      <c r="M3" s="61"/>
      <c r="N3" s="61"/>
      <c r="O3" s="61"/>
      <c r="P3" s="61"/>
      <c r="Q3" s="61"/>
      <c r="R3" s="61"/>
      <c r="S3" s="61"/>
      <c r="T3" s="61"/>
      <c r="U3" s="61"/>
      <c r="V3" s="61"/>
      <c r="W3" s="61"/>
      <c r="X3" s="61"/>
    </row>
    <row r="4" spans="1:24">
      <c r="C4" s="61"/>
      <c r="D4" s="61"/>
      <c r="E4" s="61"/>
      <c r="F4" s="61"/>
      <c r="G4" s="61"/>
      <c r="H4" s="61"/>
      <c r="I4" s="61"/>
      <c r="J4" s="61"/>
      <c r="K4" s="61"/>
      <c r="L4" s="61"/>
      <c r="M4" s="61"/>
      <c r="N4" s="61"/>
      <c r="O4" s="61"/>
      <c r="P4" s="61"/>
      <c r="Q4" s="61"/>
      <c r="R4" s="61"/>
      <c r="S4" s="61"/>
      <c r="T4" s="61"/>
      <c r="U4" s="61"/>
      <c r="V4" s="61"/>
      <c r="W4" s="61"/>
      <c r="X4" s="61"/>
    </row>
    <row r="5" spans="1:24">
      <c r="C5" s="61"/>
      <c r="D5" s="61"/>
      <c r="E5" s="61"/>
      <c r="F5" s="61"/>
      <c r="G5" s="61"/>
      <c r="H5" s="61"/>
      <c r="I5" s="61"/>
      <c r="J5" s="61"/>
      <c r="K5" s="61"/>
      <c r="L5" s="61"/>
      <c r="M5" s="61"/>
      <c r="N5" s="61"/>
      <c r="O5" s="61"/>
      <c r="P5" s="61"/>
      <c r="Q5" s="61"/>
      <c r="R5" s="61"/>
      <c r="S5" s="61"/>
      <c r="T5" s="61"/>
      <c r="U5" s="61"/>
      <c r="V5" s="61"/>
      <c r="W5" s="61"/>
      <c r="X5" s="61"/>
    </row>
    <row r="6" spans="1:24">
      <c r="C6" s="61"/>
      <c r="D6" s="61"/>
      <c r="E6" s="61"/>
      <c r="F6" s="61"/>
      <c r="G6" s="61"/>
      <c r="H6" s="61"/>
      <c r="I6" s="61"/>
      <c r="J6" s="61"/>
      <c r="K6" s="61"/>
      <c r="L6" s="61"/>
      <c r="M6" s="61"/>
      <c r="N6" s="61"/>
      <c r="O6" s="61"/>
      <c r="P6" s="61"/>
      <c r="Q6" s="61"/>
      <c r="R6" s="61"/>
      <c r="S6" s="61"/>
      <c r="T6" s="61"/>
      <c r="U6" s="61"/>
      <c r="V6" s="61"/>
      <c r="W6" s="61"/>
      <c r="X6" s="61"/>
    </row>
    <row r="7" spans="1:24">
      <c r="C7" s="61"/>
      <c r="D7" s="61"/>
      <c r="E7" s="61"/>
      <c r="F7" s="61"/>
      <c r="G7" s="61"/>
      <c r="H7" s="61"/>
      <c r="I7" s="61"/>
      <c r="J7" s="61"/>
      <c r="K7" s="61"/>
      <c r="L7" s="61"/>
      <c r="M7" s="61"/>
      <c r="N7" s="61"/>
      <c r="O7" s="61"/>
      <c r="P7" s="61"/>
      <c r="Q7" s="61"/>
      <c r="R7" s="61"/>
      <c r="S7" s="61"/>
      <c r="T7" s="61"/>
      <c r="U7" s="61"/>
      <c r="V7" s="61"/>
      <c r="W7" s="61"/>
      <c r="X7" s="61"/>
    </row>
    <row r="8" spans="1:24">
      <c r="C8" s="61"/>
      <c r="D8" s="61"/>
      <c r="E8" s="61"/>
      <c r="F8" s="61"/>
      <c r="G8" s="61"/>
      <c r="H8" s="61"/>
      <c r="I8" s="61"/>
      <c r="J8" s="61"/>
      <c r="K8" s="61"/>
      <c r="L8" s="61"/>
      <c r="M8" s="61"/>
      <c r="N8" s="61"/>
      <c r="O8" s="61"/>
      <c r="P8" s="61"/>
      <c r="Q8" s="61"/>
      <c r="R8" s="61"/>
      <c r="S8" s="61"/>
      <c r="T8" s="61"/>
      <c r="U8" s="61"/>
      <c r="V8" s="61"/>
      <c r="W8" s="61"/>
      <c r="X8" s="61"/>
    </row>
    <row r="9" spans="1:24">
      <c r="A9" s="62"/>
      <c r="B9" s="62"/>
      <c r="C9" s="61"/>
      <c r="D9" s="61"/>
      <c r="E9" s="61"/>
      <c r="F9" s="61"/>
      <c r="G9" s="61"/>
      <c r="H9" s="61"/>
      <c r="I9" s="61"/>
      <c r="J9" s="61"/>
      <c r="K9" s="61"/>
      <c r="L9" s="61"/>
      <c r="M9" s="61"/>
      <c r="N9" s="61"/>
      <c r="O9" s="61"/>
      <c r="P9" s="61"/>
      <c r="Q9" s="61"/>
      <c r="R9" s="61"/>
      <c r="S9" s="61"/>
      <c r="T9" s="61"/>
      <c r="U9" s="61"/>
      <c r="V9" s="61"/>
      <c r="W9" s="61"/>
      <c r="X9" s="61"/>
    </row>
    <row r="10" spans="1:24">
      <c r="A10" s="62"/>
      <c r="B10" s="62"/>
      <c r="C10" s="61"/>
      <c r="D10" s="61"/>
      <c r="E10" s="61"/>
      <c r="F10" s="61"/>
      <c r="G10" s="61"/>
      <c r="H10" s="61"/>
      <c r="I10" s="61"/>
      <c r="J10" s="61"/>
      <c r="K10" s="61"/>
      <c r="L10" s="61"/>
      <c r="M10" s="61"/>
      <c r="N10" s="61"/>
      <c r="O10" s="61"/>
      <c r="P10" s="61"/>
      <c r="Q10" s="61"/>
      <c r="R10" s="61"/>
      <c r="S10" s="61"/>
      <c r="T10" s="61"/>
      <c r="U10" s="61"/>
      <c r="V10" s="61"/>
      <c r="W10" s="61"/>
      <c r="X10" s="61"/>
    </row>
    <row r="11" spans="1:24">
      <c r="A11" s="62"/>
      <c r="B11" s="62"/>
      <c r="C11" s="61"/>
      <c r="D11" s="61"/>
      <c r="E11" s="61"/>
      <c r="F11" s="61"/>
      <c r="G11" s="61"/>
      <c r="H11" s="61"/>
      <c r="I11" s="61"/>
      <c r="J11" s="61"/>
      <c r="K11" s="61"/>
      <c r="L11" s="61"/>
      <c r="M11" s="61"/>
      <c r="N11" s="61"/>
      <c r="O11" s="61"/>
      <c r="P11" s="61"/>
      <c r="Q11" s="61"/>
      <c r="R11" s="61"/>
      <c r="S11" s="61"/>
      <c r="T11" s="61"/>
      <c r="U11" s="61"/>
      <c r="V11" s="61"/>
      <c r="W11" s="61"/>
      <c r="X11" s="61"/>
    </row>
    <row r="12" spans="1:24">
      <c r="A12" s="62"/>
      <c r="B12" s="62"/>
      <c r="C12" s="61"/>
      <c r="D12" s="61"/>
      <c r="E12" s="61"/>
      <c r="F12" s="61"/>
      <c r="G12" s="61"/>
      <c r="H12" s="61"/>
      <c r="I12" s="61"/>
      <c r="J12" s="61"/>
      <c r="K12" s="61"/>
      <c r="L12" s="61"/>
      <c r="M12" s="61"/>
      <c r="N12" s="61"/>
      <c r="O12" s="61"/>
      <c r="P12" s="61"/>
      <c r="Q12" s="61"/>
      <c r="R12" s="61"/>
      <c r="S12" s="61"/>
      <c r="T12" s="61"/>
      <c r="U12" s="61"/>
      <c r="V12" s="61"/>
      <c r="W12" s="61"/>
      <c r="X12" s="61"/>
    </row>
    <row r="13" spans="1:24">
      <c r="A13" s="62"/>
      <c r="B13" s="62"/>
      <c r="C13" s="61"/>
      <c r="D13" s="61"/>
      <c r="E13" s="61"/>
      <c r="F13" s="61"/>
      <c r="G13" s="61"/>
      <c r="H13" s="61"/>
      <c r="I13" s="61"/>
      <c r="J13" s="61"/>
      <c r="K13" s="61"/>
      <c r="L13" s="61"/>
      <c r="M13" s="61"/>
      <c r="N13" s="61"/>
      <c r="O13" s="61"/>
      <c r="P13" s="61"/>
      <c r="Q13" s="61"/>
      <c r="R13" s="61"/>
      <c r="S13" s="61"/>
      <c r="T13" s="61"/>
      <c r="U13" s="61"/>
      <c r="V13" s="61"/>
      <c r="W13" s="61"/>
      <c r="X13" s="61"/>
    </row>
    <row r="14" spans="1:24" ht="54" customHeight="1">
      <c r="A14" s="138" t="s">
        <v>336</v>
      </c>
      <c r="B14" s="139" t="s">
        <v>294</v>
      </c>
      <c r="C14" s="61"/>
      <c r="D14" s="61"/>
      <c r="E14" s="61"/>
      <c r="F14" s="61"/>
      <c r="G14" s="61"/>
      <c r="H14" s="61"/>
      <c r="I14" s="61"/>
      <c r="J14" s="61"/>
      <c r="K14" s="61"/>
      <c r="L14" s="61"/>
      <c r="M14" s="61"/>
      <c r="N14" s="61"/>
      <c r="O14" s="61"/>
      <c r="P14" s="61"/>
      <c r="Q14" s="61"/>
      <c r="R14" s="61"/>
      <c r="S14" s="61"/>
      <c r="T14" s="61"/>
      <c r="U14" s="61"/>
      <c r="V14" s="61"/>
      <c r="W14" s="61"/>
      <c r="X14" s="61"/>
    </row>
    <row r="15" spans="1:24" ht="48" customHeight="1">
      <c r="A15" s="134" t="s">
        <v>295</v>
      </c>
      <c r="B15" s="140" t="s">
        <v>305</v>
      </c>
      <c r="C15" s="61"/>
      <c r="D15" s="61"/>
      <c r="E15" s="61"/>
      <c r="F15" s="61"/>
      <c r="G15" s="61"/>
      <c r="H15" s="61"/>
      <c r="I15" s="61"/>
      <c r="J15" s="61"/>
      <c r="K15" s="61"/>
      <c r="L15" s="61"/>
      <c r="M15" s="61"/>
      <c r="N15" s="61"/>
      <c r="O15" s="61"/>
      <c r="P15" s="61"/>
      <c r="Q15" s="61"/>
      <c r="R15" s="61"/>
      <c r="S15" s="61"/>
      <c r="T15" s="61"/>
      <c r="U15" s="61"/>
      <c r="V15" s="61"/>
      <c r="W15" s="61"/>
      <c r="X15" s="61"/>
    </row>
    <row r="16" spans="1:24" ht="48" customHeight="1">
      <c r="A16" s="134" t="s">
        <v>296</v>
      </c>
      <c r="B16" s="140" t="s">
        <v>304</v>
      </c>
      <c r="C16" s="141"/>
      <c r="D16" s="141"/>
      <c r="E16" s="141"/>
      <c r="F16" s="141"/>
      <c r="G16" s="61"/>
      <c r="H16" s="61"/>
      <c r="I16" s="61"/>
      <c r="J16" s="61"/>
      <c r="K16" s="61"/>
      <c r="L16" s="61"/>
      <c r="M16" s="61"/>
      <c r="N16" s="61"/>
      <c r="O16" s="61"/>
      <c r="P16" s="61"/>
      <c r="Q16" s="61"/>
      <c r="R16" s="61"/>
      <c r="S16" s="61"/>
      <c r="T16" s="61"/>
      <c r="U16" s="61"/>
      <c r="V16" s="61"/>
      <c r="W16" s="61"/>
      <c r="X16" s="61"/>
    </row>
    <row r="17" spans="1:24" ht="48" customHeight="1">
      <c r="A17" s="134" t="s">
        <v>297</v>
      </c>
      <c r="B17" s="140" t="s">
        <v>303</v>
      </c>
      <c r="C17" s="142"/>
      <c r="D17" s="142"/>
      <c r="E17" s="142"/>
      <c r="F17" s="142"/>
      <c r="G17" s="71"/>
      <c r="H17" s="61"/>
      <c r="I17" s="61"/>
      <c r="J17" s="61"/>
      <c r="K17" s="61"/>
      <c r="L17" s="61"/>
      <c r="M17" s="61"/>
      <c r="N17" s="61"/>
      <c r="O17" s="61"/>
      <c r="P17" s="61"/>
      <c r="Q17" s="61"/>
      <c r="R17" s="61"/>
      <c r="S17" s="61"/>
      <c r="T17" s="61"/>
      <c r="U17" s="61"/>
      <c r="V17" s="61"/>
      <c r="W17" s="61"/>
      <c r="X17" s="61"/>
    </row>
    <row r="18" spans="1:24" ht="48" customHeight="1">
      <c r="A18" s="134" t="s">
        <v>298</v>
      </c>
      <c r="B18" s="140" t="s">
        <v>302</v>
      </c>
      <c r="C18" s="142"/>
      <c r="D18" s="142"/>
      <c r="E18" s="142"/>
      <c r="F18" s="142"/>
      <c r="G18" s="71"/>
      <c r="H18" s="61"/>
      <c r="I18" s="61"/>
      <c r="J18" s="61"/>
      <c r="K18" s="61"/>
      <c r="L18" s="61"/>
      <c r="M18" s="61"/>
      <c r="N18" s="61"/>
      <c r="O18" s="61"/>
      <c r="P18" s="61"/>
      <c r="Q18" s="61"/>
      <c r="R18" s="61"/>
      <c r="S18" s="61"/>
      <c r="T18" s="61"/>
      <c r="U18" s="61"/>
      <c r="V18" s="61"/>
      <c r="W18" s="61"/>
      <c r="X18" s="61"/>
    </row>
    <row r="19" spans="1:24" ht="48" customHeight="1">
      <c r="A19" s="134" t="s">
        <v>257</v>
      </c>
      <c r="B19" s="135" t="s">
        <v>301</v>
      </c>
      <c r="C19" s="142"/>
      <c r="D19" s="142"/>
      <c r="E19" s="142"/>
      <c r="F19" s="142"/>
      <c r="G19" s="71"/>
      <c r="H19" s="61"/>
      <c r="I19" s="61"/>
      <c r="J19" s="61"/>
      <c r="K19" s="61"/>
      <c r="L19" s="61"/>
      <c r="M19" s="61"/>
      <c r="N19" s="61"/>
      <c r="O19" s="61"/>
      <c r="P19" s="61"/>
      <c r="Q19" s="61"/>
      <c r="R19" s="61"/>
      <c r="S19" s="61"/>
      <c r="T19" s="61"/>
      <c r="U19" s="61"/>
      <c r="V19" s="61"/>
      <c r="W19" s="61"/>
      <c r="X19" s="61"/>
    </row>
    <row r="20" spans="1:24" ht="48" customHeight="1">
      <c r="A20" s="134" t="s">
        <v>299</v>
      </c>
      <c r="B20" s="135" t="s">
        <v>28</v>
      </c>
      <c r="C20" s="142"/>
      <c r="D20" s="142"/>
      <c r="E20" s="142"/>
      <c r="F20" s="142"/>
      <c r="G20" s="71"/>
      <c r="H20" s="61"/>
      <c r="I20" s="61"/>
      <c r="J20" s="61"/>
      <c r="K20" s="61"/>
      <c r="L20" s="61"/>
      <c r="M20" s="61"/>
      <c r="N20" s="61"/>
      <c r="O20" s="61"/>
      <c r="P20" s="61"/>
      <c r="Q20" s="61"/>
      <c r="R20" s="61"/>
      <c r="S20" s="61"/>
      <c r="T20" s="61"/>
      <c r="U20" s="61"/>
      <c r="V20" s="61"/>
      <c r="W20" s="61"/>
      <c r="X20" s="61"/>
    </row>
    <row r="21" spans="1:24" ht="81.5" customHeight="1">
      <c r="A21" s="134" t="s">
        <v>300</v>
      </c>
      <c r="B21" s="135" t="s">
        <v>29</v>
      </c>
      <c r="C21" s="142"/>
      <c r="D21" s="142"/>
      <c r="E21" s="142"/>
      <c r="F21" s="142"/>
      <c r="G21" s="71"/>
      <c r="H21" s="61"/>
      <c r="I21" s="61"/>
      <c r="J21" s="61"/>
      <c r="K21" s="61"/>
      <c r="L21" s="61"/>
      <c r="M21" s="61"/>
      <c r="N21" s="61"/>
      <c r="O21" s="61"/>
      <c r="P21" s="61"/>
      <c r="Q21" s="61"/>
      <c r="R21" s="61"/>
      <c r="S21" s="61"/>
      <c r="T21" s="61"/>
      <c r="U21" s="61"/>
      <c r="V21" s="61"/>
      <c r="W21" s="61"/>
      <c r="X21" s="61"/>
    </row>
    <row r="22" spans="1:24" ht="131.5" customHeight="1">
      <c r="A22" s="134" t="s">
        <v>265</v>
      </c>
      <c r="B22" s="135" t="s">
        <v>30</v>
      </c>
      <c r="C22" s="142"/>
      <c r="D22" s="142"/>
      <c r="E22" s="142"/>
      <c r="F22" s="142"/>
      <c r="G22" s="71"/>
      <c r="H22" s="61"/>
      <c r="I22" s="61"/>
      <c r="J22" s="61"/>
      <c r="K22" s="61"/>
      <c r="L22" s="61"/>
      <c r="M22" s="61"/>
      <c r="N22" s="61"/>
      <c r="O22" s="61"/>
      <c r="P22" s="61"/>
      <c r="Q22" s="61"/>
      <c r="R22" s="61"/>
      <c r="S22" s="61"/>
      <c r="T22" s="61"/>
      <c r="U22" s="61"/>
      <c r="V22" s="61"/>
      <c r="W22" s="61"/>
      <c r="X22" s="61"/>
    </row>
    <row r="23" spans="1:24" ht="48" customHeight="1">
      <c r="A23" s="134" t="s">
        <v>267</v>
      </c>
      <c r="B23" s="135" t="s">
        <v>31</v>
      </c>
      <c r="C23" s="141"/>
      <c r="D23" s="141"/>
      <c r="E23" s="141"/>
      <c r="F23" s="141"/>
      <c r="G23" s="61"/>
      <c r="H23" s="61"/>
      <c r="I23" s="61"/>
      <c r="J23" s="61"/>
      <c r="K23" s="61"/>
      <c r="L23" s="61"/>
      <c r="M23" s="61"/>
      <c r="N23" s="61"/>
      <c r="O23" s="61"/>
      <c r="P23" s="61"/>
      <c r="Q23" s="61"/>
      <c r="R23" s="61"/>
      <c r="S23" s="61"/>
      <c r="T23" s="61"/>
      <c r="U23" s="61"/>
      <c r="V23" s="61"/>
      <c r="W23" s="61"/>
      <c r="X23" s="61"/>
    </row>
    <row r="24" spans="1:24" ht="48" customHeight="1">
      <c r="A24" s="134" t="s">
        <v>268</v>
      </c>
      <c r="B24" s="135" t="s">
        <v>32</v>
      </c>
      <c r="C24" s="141"/>
      <c r="D24" s="141"/>
      <c r="E24" s="141"/>
      <c r="F24" s="141"/>
      <c r="G24" s="61"/>
      <c r="H24" s="61"/>
      <c r="I24" s="61"/>
      <c r="J24" s="61"/>
      <c r="K24" s="61"/>
      <c r="L24" s="61"/>
      <c r="M24" s="61"/>
      <c r="N24" s="61"/>
      <c r="O24" s="61"/>
      <c r="P24" s="61"/>
      <c r="Q24" s="61"/>
      <c r="R24" s="61"/>
      <c r="S24" s="61"/>
      <c r="T24" s="61"/>
      <c r="U24" s="61"/>
      <c r="V24" s="61"/>
      <c r="W24" s="61"/>
      <c r="X24" s="61"/>
    </row>
    <row r="25" spans="1:24" ht="48" customHeight="1">
      <c r="A25" s="134" t="s">
        <v>269</v>
      </c>
      <c r="B25" s="135" t="s">
        <v>33</v>
      </c>
      <c r="C25" s="141"/>
      <c r="D25" s="141"/>
      <c r="E25" s="141"/>
      <c r="F25" s="141"/>
      <c r="G25" s="61"/>
      <c r="H25" s="61"/>
      <c r="I25" s="61"/>
      <c r="J25" s="61"/>
      <c r="K25" s="61"/>
      <c r="L25" s="61"/>
      <c r="M25" s="61"/>
      <c r="N25" s="61"/>
      <c r="O25" s="61"/>
      <c r="P25" s="61"/>
      <c r="Q25" s="61"/>
      <c r="R25" s="61"/>
      <c r="S25" s="61"/>
      <c r="T25" s="61"/>
      <c r="U25" s="61"/>
      <c r="V25" s="61"/>
      <c r="W25" s="61"/>
      <c r="X25" s="61"/>
    </row>
    <row r="26" spans="1:24" ht="48" customHeight="1">
      <c r="A26" s="134" t="s">
        <v>270</v>
      </c>
      <c r="B26" s="135" t="s">
        <v>34</v>
      </c>
      <c r="C26" s="141"/>
      <c r="D26" s="141"/>
      <c r="E26" s="141"/>
      <c r="F26" s="141"/>
      <c r="G26" s="61"/>
      <c r="H26" s="61"/>
      <c r="I26" s="61"/>
      <c r="J26" s="61"/>
      <c r="K26" s="61"/>
      <c r="L26" s="61"/>
      <c r="M26" s="61"/>
      <c r="N26" s="61"/>
      <c r="O26" s="61"/>
      <c r="P26" s="61"/>
      <c r="Q26" s="61"/>
      <c r="R26" s="61"/>
      <c r="S26" s="61"/>
      <c r="T26" s="61"/>
      <c r="U26" s="61"/>
      <c r="V26" s="61"/>
      <c r="W26" s="61"/>
      <c r="X26" s="61"/>
    </row>
    <row r="27" spans="1:24" ht="48" customHeight="1">
      <c r="A27" s="134" t="s">
        <v>331</v>
      </c>
      <c r="B27" s="135" t="s">
        <v>35</v>
      </c>
      <c r="C27" s="141"/>
      <c r="D27" s="141"/>
      <c r="E27" s="141"/>
      <c r="F27" s="141"/>
      <c r="G27" s="61"/>
      <c r="H27" s="61"/>
      <c r="I27" s="61"/>
      <c r="J27" s="61"/>
      <c r="K27" s="61"/>
      <c r="L27" s="61"/>
      <c r="M27" s="61"/>
      <c r="N27" s="61"/>
      <c r="O27" s="61"/>
      <c r="P27" s="61"/>
      <c r="Q27" s="61"/>
      <c r="R27" s="61"/>
      <c r="S27" s="61"/>
      <c r="T27" s="61"/>
      <c r="U27" s="61"/>
      <c r="V27" s="61"/>
      <c r="W27" s="61"/>
      <c r="X27" s="61"/>
    </row>
    <row r="28" spans="1:24" ht="48" customHeight="1">
      <c r="A28" s="134" t="s">
        <v>325</v>
      </c>
      <c r="B28" s="135" t="s">
        <v>36</v>
      </c>
      <c r="C28" s="141"/>
      <c r="D28" s="141"/>
      <c r="E28" s="141"/>
      <c r="F28" s="141"/>
      <c r="G28" s="61"/>
      <c r="H28" s="61"/>
      <c r="I28" s="61"/>
      <c r="J28" s="61"/>
      <c r="K28" s="61"/>
      <c r="L28" s="61"/>
      <c r="M28" s="61"/>
      <c r="N28" s="61"/>
      <c r="O28" s="61"/>
      <c r="P28" s="61"/>
      <c r="Q28" s="61"/>
      <c r="R28" s="61"/>
      <c r="S28" s="61"/>
      <c r="T28" s="61"/>
      <c r="U28" s="61"/>
      <c r="V28" s="61"/>
      <c r="W28" s="61"/>
      <c r="X28" s="61"/>
    </row>
    <row r="29" spans="1:24" ht="48" customHeight="1">
      <c r="A29" s="134" t="s">
        <v>274</v>
      </c>
      <c r="B29" s="135" t="s">
        <v>37</v>
      </c>
      <c r="C29" s="141"/>
      <c r="D29" s="141"/>
      <c r="E29" s="141"/>
      <c r="F29" s="141"/>
      <c r="G29" s="61"/>
      <c r="H29" s="61"/>
      <c r="I29" s="61"/>
      <c r="J29" s="61"/>
      <c r="K29" s="61"/>
      <c r="L29" s="61"/>
      <c r="M29" s="61"/>
      <c r="N29" s="61"/>
      <c r="O29" s="61"/>
      <c r="P29" s="61"/>
      <c r="Q29" s="61"/>
      <c r="R29" s="61"/>
      <c r="S29" s="61"/>
      <c r="T29" s="61"/>
      <c r="U29" s="61"/>
      <c r="V29" s="61"/>
      <c r="W29" s="61"/>
      <c r="X29" s="61"/>
    </row>
    <row r="30" spans="1:24" ht="48" customHeight="1">
      <c r="A30" s="134" t="s">
        <v>275</v>
      </c>
      <c r="B30" s="135" t="s">
        <v>38</v>
      </c>
      <c r="C30" s="141"/>
      <c r="D30" s="141"/>
      <c r="E30" s="141"/>
      <c r="F30" s="141"/>
      <c r="G30" s="61"/>
      <c r="H30" s="61"/>
      <c r="I30" s="61"/>
      <c r="J30" s="61"/>
      <c r="K30" s="61"/>
      <c r="L30" s="61"/>
      <c r="M30" s="61"/>
      <c r="N30" s="61"/>
      <c r="O30" s="61"/>
      <c r="P30" s="61"/>
      <c r="Q30" s="61"/>
      <c r="R30" s="61"/>
      <c r="S30" s="61"/>
      <c r="T30" s="61"/>
      <c r="U30" s="61"/>
      <c r="V30" s="61"/>
      <c r="W30" s="61"/>
      <c r="X30" s="61"/>
    </row>
    <row r="31" spans="1:24" ht="48" customHeight="1">
      <c r="A31" s="134" t="s">
        <v>326</v>
      </c>
      <c r="B31" s="135" t="s">
        <v>39</v>
      </c>
      <c r="C31" s="141"/>
      <c r="D31" s="141"/>
      <c r="E31" s="141"/>
      <c r="F31" s="141"/>
      <c r="G31" s="61"/>
      <c r="H31" s="61"/>
      <c r="I31" s="61"/>
      <c r="J31" s="61"/>
      <c r="K31" s="61"/>
      <c r="L31" s="61"/>
      <c r="M31" s="61"/>
      <c r="N31" s="61"/>
      <c r="O31" s="61"/>
      <c r="P31" s="61"/>
      <c r="Q31" s="61"/>
      <c r="R31" s="61"/>
      <c r="S31" s="61"/>
      <c r="T31" s="61"/>
      <c r="U31" s="61"/>
      <c r="V31" s="61"/>
      <c r="W31" s="61"/>
      <c r="X31" s="61"/>
    </row>
    <row r="32" spans="1:24" ht="48" customHeight="1">
      <c r="A32" s="134" t="s">
        <v>327</v>
      </c>
      <c r="B32" s="135" t="s">
        <v>40</v>
      </c>
      <c r="C32" s="141"/>
      <c r="D32" s="141"/>
      <c r="E32" s="141"/>
      <c r="F32" s="141"/>
      <c r="G32" s="61"/>
      <c r="H32" s="61"/>
      <c r="I32" s="61"/>
      <c r="J32" s="61"/>
      <c r="K32" s="61"/>
      <c r="L32" s="61"/>
      <c r="M32" s="61"/>
      <c r="N32" s="61"/>
      <c r="O32" s="61"/>
      <c r="P32" s="61"/>
      <c r="Q32" s="61"/>
      <c r="R32" s="61"/>
      <c r="S32" s="61"/>
      <c r="T32" s="61"/>
      <c r="U32" s="61"/>
      <c r="V32" s="61"/>
      <c r="W32" s="61"/>
      <c r="X32" s="61"/>
    </row>
    <row r="33" spans="1:24" ht="63" customHeight="1">
      <c r="A33" s="134" t="s">
        <v>328</v>
      </c>
      <c r="B33" s="135" t="s">
        <v>41</v>
      </c>
      <c r="C33" s="141"/>
      <c r="D33" s="141"/>
      <c r="E33" s="141"/>
      <c r="F33" s="141"/>
      <c r="G33" s="61"/>
      <c r="H33" s="61"/>
      <c r="I33" s="61"/>
      <c r="J33" s="61"/>
      <c r="K33" s="61"/>
      <c r="L33" s="61"/>
      <c r="M33" s="61"/>
      <c r="N33" s="61"/>
      <c r="O33" s="61"/>
      <c r="P33" s="61"/>
      <c r="Q33" s="61"/>
      <c r="R33" s="61"/>
      <c r="S33" s="61"/>
      <c r="T33" s="61"/>
      <c r="U33" s="61"/>
      <c r="V33" s="61"/>
      <c r="W33" s="61"/>
      <c r="X33" s="61"/>
    </row>
    <row r="34" spans="1:24" ht="48" customHeight="1">
      <c r="A34" s="134" t="s">
        <v>329</v>
      </c>
      <c r="B34" s="135" t="s">
        <v>42</v>
      </c>
      <c r="C34" s="141"/>
      <c r="D34" s="141"/>
      <c r="E34" s="141"/>
      <c r="F34" s="141"/>
      <c r="G34" s="61"/>
      <c r="H34" s="61"/>
      <c r="I34" s="61"/>
      <c r="J34" s="61"/>
      <c r="K34" s="61"/>
      <c r="L34" s="61"/>
      <c r="M34" s="61"/>
      <c r="N34" s="61"/>
      <c r="O34" s="61"/>
      <c r="P34" s="61"/>
      <c r="Q34" s="61"/>
      <c r="R34" s="61"/>
      <c r="S34" s="61"/>
      <c r="T34" s="61"/>
      <c r="U34" s="61"/>
      <c r="V34" s="61"/>
      <c r="W34" s="61"/>
      <c r="X34" s="61"/>
    </row>
    <row r="35" spans="1:24" ht="48" customHeight="1">
      <c r="A35" s="134" t="s">
        <v>278</v>
      </c>
      <c r="B35" s="135" t="s">
        <v>43</v>
      </c>
      <c r="C35" s="141"/>
      <c r="D35" s="141"/>
      <c r="E35" s="141"/>
      <c r="F35" s="141"/>
      <c r="G35" s="61"/>
      <c r="H35" s="61"/>
      <c r="I35" s="61"/>
      <c r="J35" s="61"/>
      <c r="K35" s="61"/>
      <c r="L35" s="61"/>
      <c r="M35" s="61"/>
      <c r="N35" s="61"/>
      <c r="O35" s="61"/>
      <c r="P35" s="61"/>
      <c r="Q35" s="61"/>
      <c r="R35" s="61"/>
      <c r="S35" s="61"/>
      <c r="T35" s="61"/>
      <c r="U35" s="61"/>
      <c r="V35" s="61"/>
      <c r="W35" s="61"/>
      <c r="X35" s="61"/>
    </row>
    <row r="36" spans="1:24" ht="48" customHeight="1">
      <c r="A36" s="134" t="s">
        <v>279</v>
      </c>
      <c r="B36" s="135" t="s">
        <v>44</v>
      </c>
      <c r="C36" s="141"/>
      <c r="D36" s="141"/>
      <c r="E36" s="141"/>
      <c r="F36" s="141"/>
      <c r="G36" s="61"/>
      <c r="H36" s="61"/>
      <c r="I36" s="61"/>
      <c r="J36" s="61"/>
      <c r="K36" s="61"/>
      <c r="L36" s="61"/>
      <c r="M36" s="61"/>
      <c r="N36" s="61"/>
      <c r="O36" s="61"/>
      <c r="P36" s="61"/>
      <c r="Q36" s="61"/>
      <c r="R36" s="61"/>
      <c r="S36" s="61"/>
      <c r="T36" s="61"/>
      <c r="U36" s="61"/>
      <c r="V36" s="61"/>
      <c r="W36" s="61"/>
      <c r="X36" s="61"/>
    </row>
    <row r="37" spans="1:24" ht="48" customHeight="1">
      <c r="A37" s="134" t="s">
        <v>330</v>
      </c>
      <c r="B37" s="135" t="s">
        <v>45</v>
      </c>
      <c r="C37" s="141"/>
      <c r="D37" s="141"/>
      <c r="E37" s="141"/>
      <c r="F37" s="141"/>
      <c r="G37" s="61"/>
      <c r="H37" s="61"/>
      <c r="I37" s="61"/>
      <c r="J37" s="61"/>
      <c r="K37" s="61"/>
      <c r="L37" s="61"/>
      <c r="M37" s="61"/>
      <c r="N37" s="61"/>
      <c r="O37" s="61"/>
      <c r="P37" s="61"/>
      <c r="Q37" s="61"/>
      <c r="R37" s="61"/>
      <c r="S37" s="61"/>
      <c r="T37" s="61"/>
      <c r="U37" s="61"/>
      <c r="V37" s="61"/>
      <c r="W37" s="61"/>
      <c r="X37" s="61"/>
    </row>
    <row r="38" spans="1:24" ht="73.75" customHeight="1">
      <c r="A38" s="136" t="s">
        <v>282</v>
      </c>
      <c r="B38" s="137" t="s">
        <v>46</v>
      </c>
      <c r="C38" s="141"/>
      <c r="D38" s="141"/>
      <c r="E38" s="141"/>
      <c r="F38" s="141"/>
      <c r="G38" s="61"/>
      <c r="H38" s="61"/>
      <c r="I38" s="61"/>
      <c r="J38" s="61"/>
      <c r="K38" s="61"/>
      <c r="L38" s="61"/>
      <c r="M38" s="61"/>
      <c r="N38" s="61"/>
      <c r="O38" s="61"/>
      <c r="P38" s="61"/>
      <c r="Q38" s="61"/>
      <c r="R38" s="61"/>
      <c r="S38" s="61"/>
      <c r="T38" s="61"/>
      <c r="U38" s="61"/>
      <c r="V38" s="61"/>
      <c r="W38" s="61"/>
      <c r="X38" s="61"/>
    </row>
    <row r="39" spans="1:24">
      <c r="A39" s="61"/>
      <c r="B39" s="61"/>
      <c r="C39" s="141"/>
      <c r="D39" s="141"/>
      <c r="E39" s="141"/>
      <c r="F39" s="141"/>
      <c r="G39" s="61"/>
      <c r="H39" s="61"/>
      <c r="I39" s="61"/>
      <c r="J39" s="61"/>
      <c r="K39" s="61"/>
      <c r="L39" s="61"/>
      <c r="M39" s="61"/>
      <c r="N39" s="61"/>
      <c r="O39" s="61"/>
      <c r="P39" s="61"/>
      <c r="Q39" s="61"/>
      <c r="R39" s="61"/>
      <c r="S39" s="61"/>
      <c r="T39" s="61"/>
      <c r="U39" s="61"/>
      <c r="V39" s="61"/>
      <c r="W39" s="61"/>
      <c r="X39" s="61"/>
    </row>
    <row r="40" spans="1:24">
      <c r="A40" s="61"/>
      <c r="B40" s="61"/>
      <c r="C40" s="141"/>
      <c r="D40" s="141"/>
      <c r="E40" s="141"/>
      <c r="F40" s="141"/>
      <c r="G40" s="61"/>
      <c r="H40" s="61"/>
      <c r="I40" s="61"/>
      <c r="J40" s="61"/>
      <c r="K40" s="61"/>
      <c r="L40" s="61"/>
      <c r="M40" s="61"/>
      <c r="N40" s="61"/>
      <c r="O40" s="61"/>
      <c r="P40" s="61"/>
      <c r="Q40" s="61"/>
      <c r="R40" s="61"/>
      <c r="S40" s="61"/>
      <c r="T40" s="61"/>
      <c r="U40" s="61"/>
      <c r="V40" s="61"/>
      <c r="W40" s="61"/>
      <c r="X40" s="61"/>
    </row>
    <row r="41" spans="1:24">
      <c r="A41" s="61"/>
      <c r="B41" s="61"/>
      <c r="C41" s="141"/>
      <c r="D41" s="141"/>
      <c r="E41" s="141"/>
      <c r="F41" s="141"/>
      <c r="G41" s="61"/>
      <c r="H41" s="61"/>
      <c r="I41" s="61"/>
      <c r="J41" s="61"/>
      <c r="K41" s="61"/>
      <c r="L41" s="61"/>
      <c r="M41" s="61"/>
      <c r="N41" s="61"/>
      <c r="O41" s="61"/>
      <c r="P41" s="61"/>
      <c r="Q41" s="61"/>
      <c r="R41" s="61"/>
      <c r="S41" s="61"/>
      <c r="T41" s="61"/>
      <c r="U41" s="61"/>
      <c r="V41" s="61"/>
      <c r="W41" s="61"/>
      <c r="X41" s="61"/>
    </row>
    <row r="42" spans="1:24">
      <c r="A42" s="141"/>
      <c r="B42" s="141"/>
      <c r="C42" s="141"/>
      <c r="D42" s="141"/>
      <c r="E42" s="141"/>
      <c r="F42" s="141"/>
      <c r="G42" s="61"/>
      <c r="H42" s="61"/>
      <c r="I42" s="61"/>
      <c r="J42" s="61"/>
      <c r="K42" s="61"/>
      <c r="L42" s="61"/>
      <c r="M42" s="61"/>
      <c r="N42" s="61"/>
      <c r="O42" s="61"/>
      <c r="P42" s="61"/>
      <c r="Q42" s="61"/>
      <c r="R42" s="61"/>
      <c r="S42" s="61"/>
      <c r="T42" s="61"/>
      <c r="U42" s="61"/>
      <c r="V42" s="61"/>
      <c r="W42" s="61"/>
      <c r="X42" s="61"/>
    </row>
    <row r="43" spans="1:24">
      <c r="A43" s="61"/>
      <c r="B43" s="61"/>
      <c r="C43" s="61"/>
      <c r="D43" s="61"/>
      <c r="E43" s="61"/>
      <c r="F43" s="61"/>
      <c r="G43" s="61"/>
      <c r="H43" s="61"/>
      <c r="I43" s="61"/>
      <c r="J43" s="61"/>
      <c r="K43" s="61"/>
      <c r="L43" s="61"/>
      <c r="M43" s="61"/>
      <c r="N43" s="61"/>
      <c r="O43" s="61"/>
      <c r="P43" s="61"/>
      <c r="Q43" s="61"/>
      <c r="R43" s="61"/>
      <c r="S43" s="61"/>
      <c r="T43" s="61"/>
      <c r="U43" s="61"/>
      <c r="V43" s="61"/>
      <c r="W43" s="61"/>
      <c r="X43" s="61"/>
    </row>
    <row r="44" spans="1:24">
      <c r="A44" s="61"/>
      <c r="B44" s="61"/>
      <c r="C44" s="61"/>
      <c r="D44" s="61"/>
      <c r="E44" s="61"/>
      <c r="F44" s="61"/>
      <c r="G44" s="61"/>
      <c r="H44" s="61"/>
      <c r="I44" s="61"/>
      <c r="J44" s="61"/>
      <c r="K44" s="61"/>
      <c r="L44" s="61"/>
      <c r="M44" s="61"/>
      <c r="N44" s="61"/>
      <c r="O44" s="61"/>
      <c r="P44" s="61"/>
      <c r="Q44" s="61"/>
      <c r="R44" s="61"/>
      <c r="S44" s="61"/>
      <c r="T44" s="61"/>
      <c r="U44" s="61"/>
      <c r="V44" s="61"/>
      <c r="W44" s="61"/>
      <c r="X44" s="61"/>
    </row>
    <row r="45" spans="1:24">
      <c r="A45" s="61"/>
      <c r="B45" s="61"/>
      <c r="C45" s="61"/>
      <c r="D45" s="61"/>
      <c r="E45" s="61"/>
      <c r="F45" s="61"/>
      <c r="G45" s="61"/>
      <c r="H45" s="61"/>
      <c r="I45" s="61"/>
      <c r="J45" s="61"/>
      <c r="K45" s="61"/>
      <c r="L45" s="61"/>
      <c r="M45" s="61"/>
      <c r="N45" s="61"/>
      <c r="O45" s="61"/>
      <c r="P45" s="61"/>
      <c r="Q45" s="61"/>
      <c r="R45" s="61"/>
      <c r="S45" s="61"/>
      <c r="T45" s="61"/>
      <c r="U45" s="61"/>
      <c r="V45" s="61"/>
      <c r="W45" s="61"/>
      <c r="X45" s="61"/>
    </row>
    <row r="46" spans="1:24">
      <c r="A46" s="61"/>
      <c r="B46" s="61"/>
      <c r="C46" s="61"/>
      <c r="D46" s="61"/>
      <c r="E46" s="61"/>
      <c r="F46" s="61"/>
      <c r="G46" s="61"/>
      <c r="H46" s="61"/>
      <c r="I46" s="61"/>
      <c r="J46" s="61"/>
      <c r="K46" s="61"/>
      <c r="L46" s="61"/>
      <c r="M46" s="61"/>
      <c r="N46" s="61"/>
      <c r="O46" s="61"/>
      <c r="P46" s="61"/>
      <c r="Q46" s="61"/>
      <c r="R46" s="61"/>
      <c r="S46" s="61"/>
      <c r="T46" s="61"/>
      <c r="U46" s="61"/>
      <c r="V46" s="61"/>
      <c r="W46" s="61"/>
      <c r="X46" s="61"/>
    </row>
    <row r="47" spans="1:24">
      <c r="A47" s="61"/>
      <c r="B47" s="61"/>
      <c r="C47" s="61"/>
      <c r="D47" s="61"/>
      <c r="E47" s="61"/>
      <c r="F47" s="61"/>
      <c r="G47" s="61"/>
      <c r="H47" s="61"/>
      <c r="I47" s="61"/>
      <c r="J47" s="61"/>
      <c r="K47" s="61"/>
      <c r="L47" s="61"/>
      <c r="M47" s="61"/>
      <c r="N47" s="61"/>
      <c r="O47" s="61"/>
      <c r="P47" s="61"/>
      <c r="Q47" s="61"/>
      <c r="R47" s="61"/>
      <c r="S47" s="61"/>
      <c r="T47" s="61"/>
      <c r="U47" s="61"/>
      <c r="V47" s="61"/>
      <c r="W47" s="61"/>
      <c r="X47" s="61"/>
    </row>
    <row r="48" spans="1:24">
      <c r="A48" s="61"/>
      <c r="B48" s="61"/>
      <c r="C48" s="61"/>
      <c r="D48" s="61"/>
      <c r="E48" s="61"/>
      <c r="F48" s="61"/>
      <c r="G48" s="61"/>
      <c r="H48" s="61"/>
      <c r="I48" s="61"/>
      <c r="J48" s="61"/>
      <c r="K48" s="61"/>
      <c r="L48" s="61"/>
      <c r="M48" s="61"/>
      <c r="N48" s="61"/>
      <c r="O48" s="61"/>
      <c r="P48" s="61"/>
      <c r="Q48" s="61"/>
      <c r="R48" s="61"/>
      <c r="S48" s="61"/>
      <c r="T48" s="61"/>
      <c r="U48" s="61"/>
      <c r="V48" s="61"/>
      <c r="W48" s="61"/>
      <c r="X48" s="61"/>
    </row>
    <row r="49" spans="1:24">
      <c r="A49" s="61"/>
      <c r="B49" s="61"/>
      <c r="C49" s="61"/>
      <c r="D49" s="61"/>
      <c r="E49" s="61"/>
      <c r="F49" s="61"/>
      <c r="G49" s="61"/>
      <c r="H49" s="61"/>
      <c r="I49" s="61"/>
      <c r="J49" s="61"/>
      <c r="K49" s="61"/>
      <c r="L49" s="61"/>
      <c r="M49" s="61"/>
      <c r="N49" s="61"/>
      <c r="O49" s="61"/>
      <c r="P49" s="61"/>
      <c r="Q49" s="61"/>
      <c r="R49" s="61"/>
      <c r="S49" s="61"/>
      <c r="T49" s="61"/>
      <c r="U49" s="61"/>
      <c r="V49" s="61"/>
      <c r="W49" s="61"/>
      <c r="X49" s="61"/>
    </row>
    <row r="50" spans="1:24">
      <c r="A50" s="61"/>
      <c r="B50" s="61"/>
      <c r="C50" s="61"/>
      <c r="D50" s="61"/>
      <c r="E50" s="61"/>
      <c r="F50" s="61"/>
      <c r="G50" s="61"/>
      <c r="H50" s="61"/>
      <c r="I50" s="61"/>
      <c r="J50" s="61"/>
      <c r="K50" s="61"/>
      <c r="L50" s="61"/>
      <c r="M50" s="61"/>
      <c r="N50" s="61"/>
      <c r="O50" s="61"/>
      <c r="P50" s="61"/>
      <c r="Q50" s="61"/>
      <c r="R50" s="61"/>
      <c r="S50" s="61"/>
      <c r="T50" s="61"/>
      <c r="U50" s="61"/>
      <c r="V50" s="61"/>
      <c r="W50" s="61"/>
      <c r="X50" s="61"/>
    </row>
    <row r="51" spans="1:24">
      <c r="A51" s="61"/>
      <c r="B51" s="61"/>
      <c r="C51" s="61"/>
      <c r="D51" s="61"/>
      <c r="E51" s="61"/>
      <c r="F51" s="61"/>
      <c r="G51" s="61"/>
      <c r="H51" s="61"/>
      <c r="I51" s="61"/>
      <c r="J51" s="61"/>
      <c r="K51" s="61"/>
      <c r="L51" s="61"/>
      <c r="M51" s="61"/>
      <c r="N51" s="61"/>
      <c r="O51" s="61"/>
      <c r="P51" s="61"/>
      <c r="Q51" s="61"/>
      <c r="R51" s="61"/>
      <c r="S51" s="61"/>
      <c r="T51" s="61"/>
      <c r="U51" s="61"/>
      <c r="V51" s="61"/>
      <c r="W51" s="61"/>
      <c r="X51" s="61"/>
    </row>
    <row r="52" spans="1:24">
      <c r="A52" s="61"/>
      <c r="B52" s="61"/>
      <c r="C52" s="61"/>
      <c r="D52" s="61"/>
      <c r="E52" s="61"/>
      <c r="F52" s="61"/>
      <c r="G52" s="61"/>
      <c r="H52" s="61"/>
      <c r="I52" s="61"/>
      <c r="J52" s="61"/>
      <c r="K52" s="61"/>
      <c r="L52" s="61"/>
      <c r="M52" s="61"/>
      <c r="N52" s="61"/>
      <c r="O52" s="61"/>
      <c r="P52" s="61"/>
      <c r="Q52" s="61"/>
      <c r="R52" s="61"/>
      <c r="S52" s="61"/>
      <c r="T52" s="61"/>
      <c r="U52" s="61"/>
      <c r="V52" s="61"/>
      <c r="W52" s="61"/>
      <c r="X52" s="61"/>
    </row>
    <row r="53" spans="1:24">
      <c r="A53" s="61"/>
      <c r="B53" s="61"/>
      <c r="C53" s="61"/>
      <c r="D53" s="61"/>
      <c r="E53" s="61"/>
      <c r="F53" s="61"/>
      <c r="G53" s="61"/>
      <c r="H53" s="61"/>
      <c r="I53" s="61"/>
      <c r="J53" s="61"/>
      <c r="K53" s="61"/>
      <c r="L53" s="61"/>
      <c r="M53" s="61"/>
      <c r="N53" s="61"/>
      <c r="O53" s="61"/>
      <c r="P53" s="61"/>
      <c r="Q53" s="61"/>
      <c r="R53" s="61"/>
      <c r="S53" s="61"/>
      <c r="T53" s="61"/>
      <c r="U53" s="61"/>
      <c r="V53" s="61"/>
      <c r="W53" s="61"/>
      <c r="X53" s="61"/>
    </row>
    <row r="54" spans="1:24">
      <c r="A54" s="61"/>
      <c r="B54" s="61"/>
      <c r="C54" s="61"/>
      <c r="D54" s="61"/>
      <c r="E54" s="61"/>
      <c r="F54" s="61"/>
      <c r="G54" s="61"/>
      <c r="H54" s="61"/>
      <c r="I54" s="61"/>
      <c r="J54" s="61"/>
      <c r="K54" s="61"/>
      <c r="L54" s="61"/>
      <c r="M54" s="61"/>
      <c r="N54" s="61"/>
      <c r="O54" s="61"/>
      <c r="P54" s="61"/>
      <c r="Q54" s="61"/>
      <c r="R54" s="61"/>
      <c r="S54" s="61"/>
      <c r="T54" s="61"/>
      <c r="U54" s="61"/>
      <c r="V54" s="61"/>
      <c r="W54" s="61"/>
      <c r="X54" s="61"/>
    </row>
    <row r="55" spans="1:24">
      <c r="A55" s="61"/>
      <c r="B55" s="61"/>
      <c r="C55" s="61"/>
      <c r="D55" s="61"/>
      <c r="E55" s="61"/>
      <c r="F55" s="61"/>
      <c r="G55" s="61"/>
      <c r="H55" s="61"/>
      <c r="I55" s="61"/>
      <c r="J55" s="61"/>
      <c r="K55" s="61"/>
      <c r="L55" s="61"/>
      <c r="M55" s="61"/>
      <c r="N55" s="61"/>
      <c r="O55" s="61"/>
      <c r="P55" s="61"/>
      <c r="Q55" s="61"/>
      <c r="R55" s="61"/>
      <c r="S55" s="61"/>
      <c r="T55" s="61"/>
      <c r="U55" s="61"/>
      <c r="V55" s="61"/>
      <c r="W55" s="61"/>
      <c r="X55" s="61"/>
    </row>
    <row r="56" spans="1:24">
      <c r="A56" s="61"/>
      <c r="B56" s="61"/>
      <c r="C56" s="61"/>
      <c r="D56" s="61"/>
      <c r="E56" s="61"/>
      <c r="F56" s="61"/>
      <c r="G56" s="61"/>
      <c r="H56" s="61"/>
      <c r="I56" s="61"/>
      <c r="J56" s="61"/>
      <c r="K56" s="61"/>
      <c r="L56" s="61"/>
      <c r="M56" s="61"/>
      <c r="N56" s="61"/>
      <c r="O56" s="61"/>
      <c r="P56" s="61"/>
      <c r="Q56" s="61"/>
      <c r="R56" s="61"/>
      <c r="S56" s="61"/>
      <c r="T56" s="61"/>
      <c r="U56" s="61"/>
      <c r="V56" s="61"/>
      <c r="W56" s="61"/>
      <c r="X56" s="61"/>
    </row>
    <row r="57" spans="1:24">
      <c r="A57" s="61"/>
      <c r="B57" s="61"/>
      <c r="C57" s="61"/>
      <c r="D57" s="61"/>
      <c r="E57" s="61"/>
      <c r="F57" s="61"/>
      <c r="G57" s="61"/>
      <c r="H57" s="61"/>
      <c r="I57" s="61"/>
      <c r="J57" s="61"/>
      <c r="K57" s="61"/>
      <c r="L57" s="61"/>
      <c r="M57" s="61"/>
      <c r="N57" s="61"/>
      <c r="O57" s="61"/>
      <c r="P57" s="61"/>
      <c r="Q57" s="61"/>
      <c r="R57" s="61"/>
      <c r="S57" s="61"/>
      <c r="T57" s="61"/>
      <c r="U57" s="61"/>
      <c r="V57" s="61"/>
      <c r="W57" s="61"/>
      <c r="X57" s="61"/>
    </row>
    <row r="58" spans="1:24">
      <c r="A58" s="61"/>
      <c r="B58" s="61"/>
      <c r="C58" s="61"/>
      <c r="D58" s="61"/>
      <c r="E58" s="61"/>
      <c r="F58" s="61"/>
      <c r="G58" s="61"/>
      <c r="H58" s="61"/>
      <c r="I58" s="61"/>
      <c r="J58" s="61"/>
      <c r="K58" s="61"/>
      <c r="L58" s="61"/>
      <c r="M58" s="61"/>
      <c r="N58" s="61"/>
      <c r="O58" s="61"/>
      <c r="P58" s="61"/>
      <c r="Q58" s="61"/>
      <c r="R58" s="61"/>
      <c r="S58" s="61"/>
      <c r="T58" s="61"/>
      <c r="U58" s="61"/>
      <c r="V58" s="61"/>
      <c r="W58" s="61"/>
      <c r="X58" s="61"/>
    </row>
    <row r="59" spans="1:24">
      <c r="A59" s="61"/>
      <c r="B59" s="61"/>
      <c r="C59" s="61"/>
      <c r="D59" s="61"/>
      <c r="E59" s="61"/>
      <c r="F59" s="61"/>
      <c r="G59" s="61"/>
      <c r="H59" s="61"/>
      <c r="I59" s="61"/>
      <c r="J59" s="61"/>
      <c r="K59" s="61"/>
      <c r="L59" s="61"/>
      <c r="M59" s="61"/>
      <c r="N59" s="61"/>
      <c r="O59" s="61"/>
      <c r="P59" s="61"/>
      <c r="Q59" s="61"/>
      <c r="R59" s="61"/>
      <c r="S59" s="61"/>
      <c r="T59" s="61"/>
      <c r="U59" s="61"/>
      <c r="V59" s="61"/>
      <c r="W59" s="61"/>
      <c r="X59" s="61"/>
    </row>
    <row r="60" spans="1:24">
      <c r="A60" s="61"/>
      <c r="B60" s="61"/>
      <c r="C60" s="61"/>
      <c r="D60" s="61"/>
      <c r="E60" s="61"/>
      <c r="F60" s="61"/>
      <c r="G60" s="61"/>
      <c r="H60" s="61"/>
      <c r="I60" s="61"/>
      <c r="J60" s="61"/>
      <c r="K60" s="61"/>
      <c r="L60" s="61"/>
      <c r="M60" s="61"/>
      <c r="N60" s="61"/>
      <c r="O60" s="61"/>
      <c r="P60" s="61"/>
      <c r="Q60" s="61"/>
      <c r="R60" s="61"/>
      <c r="S60" s="61"/>
      <c r="T60" s="61"/>
      <c r="U60" s="61"/>
      <c r="V60" s="61"/>
      <c r="W60" s="61"/>
      <c r="X60" s="61"/>
    </row>
    <row r="61" spans="1:24">
      <c r="A61" s="61"/>
      <c r="B61" s="61"/>
      <c r="C61" s="61"/>
      <c r="D61" s="61"/>
      <c r="E61" s="61"/>
      <c r="F61" s="61"/>
      <c r="G61" s="61"/>
      <c r="H61" s="61"/>
      <c r="I61" s="61"/>
      <c r="J61" s="61"/>
      <c r="K61" s="61"/>
      <c r="L61" s="61"/>
      <c r="M61" s="61"/>
      <c r="N61" s="61"/>
      <c r="O61" s="61"/>
      <c r="P61" s="61"/>
      <c r="Q61" s="61"/>
      <c r="R61" s="61"/>
      <c r="S61" s="61"/>
      <c r="T61" s="61"/>
      <c r="U61" s="61"/>
      <c r="V61" s="61"/>
      <c r="W61" s="61"/>
      <c r="X61" s="61"/>
    </row>
  </sheetData>
  <pageMargins left="0.7" right="0.7" top="0.75" bottom="0.75" header="0.3" footer="0.3"/>
  <pageSetup orientation="portrait" horizontalDpi="1200" verticalDpi="12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outlinePr summaryBelow="0" summaryRight="0"/>
  </sheetPr>
  <dimension ref="A1:W1000"/>
  <sheetViews>
    <sheetView topLeftCell="R1" zoomScale="60" zoomScaleNormal="60" workbookViewId="0">
      <selection activeCell="AA3" sqref="AA3"/>
    </sheetView>
  </sheetViews>
  <sheetFormatPr baseColWidth="10" defaultColWidth="14.5" defaultRowHeight="15.75" customHeight="1"/>
  <cols>
    <col min="1" max="1" width="32.1640625" customWidth="1"/>
    <col min="2" max="2" width="49.1640625" customWidth="1"/>
    <col min="3" max="3" width="19.1640625" customWidth="1"/>
    <col min="6" max="6" width="20.5" customWidth="1"/>
    <col min="7" max="7" width="17.1640625" customWidth="1"/>
    <col min="8" max="8" width="4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127" t="s">
        <v>326</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42">
      <c r="A2" s="122" t="s">
        <v>334</v>
      </c>
      <c r="B2" s="124" t="s">
        <v>5</v>
      </c>
      <c r="C2" s="124" t="s">
        <v>6</v>
      </c>
      <c r="D2" s="124" t="s">
        <v>7</v>
      </c>
      <c r="E2" s="124" t="s">
        <v>8</v>
      </c>
      <c r="F2" s="124" t="s">
        <v>9</v>
      </c>
      <c r="G2" s="124" t="s">
        <v>10</v>
      </c>
      <c r="H2" s="124" t="s">
        <v>11</v>
      </c>
      <c r="I2" s="124" t="s">
        <v>12</v>
      </c>
      <c r="J2" s="124" t="s">
        <v>13</v>
      </c>
      <c r="K2" s="124" t="s">
        <v>14</v>
      </c>
      <c r="L2" s="124" t="s">
        <v>15</v>
      </c>
      <c r="M2" s="124" t="s">
        <v>16</v>
      </c>
      <c r="N2" s="124" t="s">
        <v>17</v>
      </c>
      <c r="O2" s="124" t="s">
        <v>18</v>
      </c>
      <c r="P2" s="124" t="s">
        <v>19</v>
      </c>
      <c r="Q2" s="124" t="s">
        <v>20</v>
      </c>
      <c r="R2" s="124" t="s">
        <v>21</v>
      </c>
      <c r="S2" s="124" t="s">
        <v>22</v>
      </c>
      <c r="T2" s="124" t="s">
        <v>23</v>
      </c>
      <c r="U2" s="124" t="s">
        <v>24</v>
      </c>
      <c r="V2" s="124" t="s">
        <v>25</v>
      </c>
      <c r="W2" s="124" t="s">
        <v>26</v>
      </c>
    </row>
    <row r="3" spans="1:23" ht="319">
      <c r="A3" s="105" t="s">
        <v>264</v>
      </c>
      <c r="B3" s="105" t="s">
        <v>27</v>
      </c>
      <c r="C3" s="105" t="s">
        <v>260</v>
      </c>
      <c r="D3" s="105" t="s">
        <v>28</v>
      </c>
      <c r="E3" s="105" t="s">
        <v>29</v>
      </c>
      <c r="F3" s="105" t="s">
        <v>30</v>
      </c>
      <c r="G3" s="105" t="s">
        <v>31</v>
      </c>
      <c r="H3" s="105" t="s">
        <v>32</v>
      </c>
      <c r="I3" s="105" t="s">
        <v>33</v>
      </c>
      <c r="J3" s="105" t="s">
        <v>34</v>
      </c>
      <c r="K3" s="105" t="s">
        <v>35</v>
      </c>
      <c r="L3" s="105" t="s">
        <v>36</v>
      </c>
      <c r="M3" s="105" t="s">
        <v>37</v>
      </c>
      <c r="N3" s="106" t="s">
        <v>38</v>
      </c>
      <c r="O3" s="105" t="s">
        <v>39</v>
      </c>
      <c r="P3" s="105" t="s">
        <v>40</v>
      </c>
      <c r="Q3" s="105" t="s">
        <v>41</v>
      </c>
      <c r="R3" s="105" t="s">
        <v>42</v>
      </c>
      <c r="S3" s="105" t="s">
        <v>43</v>
      </c>
      <c r="T3" s="105" t="s">
        <v>44</v>
      </c>
      <c r="U3" s="105" t="s">
        <v>45</v>
      </c>
      <c r="V3" s="105" t="s">
        <v>46</v>
      </c>
      <c r="W3" s="84"/>
    </row>
    <row r="4" spans="1:23" ht="14">
      <c r="A4" s="86" t="str">
        <f>HYPERLINK("https://anchor.fm/","Anchor")</f>
        <v>Anchor</v>
      </c>
      <c r="B4" s="83" t="s">
        <v>48</v>
      </c>
      <c r="C4" s="83" t="s">
        <v>48</v>
      </c>
      <c r="D4" s="83"/>
      <c r="E4" s="82" t="s">
        <v>48</v>
      </c>
      <c r="F4" s="83"/>
      <c r="G4" s="83"/>
      <c r="H4" s="82" t="s">
        <v>48</v>
      </c>
      <c r="I4" s="82" t="s">
        <v>48</v>
      </c>
      <c r="J4" s="83"/>
      <c r="K4" s="83"/>
      <c r="L4" s="83"/>
      <c r="M4" s="83"/>
      <c r="N4" s="83"/>
      <c r="O4" s="82" t="s">
        <v>48</v>
      </c>
      <c r="P4" s="83"/>
      <c r="Q4" s="83"/>
      <c r="R4" s="83"/>
      <c r="S4" s="83"/>
      <c r="T4" s="83"/>
      <c r="U4" s="83"/>
      <c r="V4" s="82" t="s">
        <v>48</v>
      </c>
      <c r="W4" s="89">
        <f>COUNTIF(B4:V4,"x")</f>
        <v>7</v>
      </c>
    </row>
    <row r="5" spans="1:23" ht="13">
      <c r="A5" s="43"/>
      <c r="B5" s="43"/>
      <c r="C5" s="43"/>
      <c r="D5" s="43"/>
      <c r="E5" s="43"/>
      <c r="F5" s="43"/>
      <c r="G5" s="43"/>
      <c r="H5" s="43"/>
      <c r="I5" s="43"/>
      <c r="J5" s="43"/>
      <c r="K5" s="43"/>
      <c r="L5" s="43"/>
      <c r="M5" s="43"/>
      <c r="N5" s="43"/>
      <c r="O5" s="43"/>
      <c r="P5" s="43"/>
      <c r="Q5" s="43"/>
      <c r="R5" s="43"/>
      <c r="S5" s="43"/>
      <c r="T5" s="43"/>
      <c r="U5" s="43"/>
      <c r="V5" s="43"/>
      <c r="W5" s="43"/>
    </row>
    <row r="6" spans="1:23" ht="13">
      <c r="A6" s="43"/>
      <c r="B6" s="43"/>
      <c r="C6" s="43"/>
      <c r="D6" s="43"/>
      <c r="E6" s="43"/>
      <c r="F6" s="43"/>
      <c r="G6" s="43"/>
      <c r="H6" s="43"/>
      <c r="I6" s="43"/>
      <c r="J6" s="43"/>
      <c r="K6" s="43"/>
      <c r="L6" s="43"/>
      <c r="M6" s="43"/>
      <c r="N6" s="43"/>
      <c r="O6" s="43"/>
      <c r="P6" s="43"/>
      <c r="Q6" s="43"/>
      <c r="R6" s="43"/>
      <c r="S6" s="43"/>
      <c r="T6" s="43"/>
      <c r="U6" s="43"/>
      <c r="V6" s="43"/>
      <c r="W6" s="43"/>
    </row>
    <row r="7" spans="1:23" ht="13">
      <c r="A7" s="43"/>
      <c r="B7" s="43"/>
      <c r="C7" s="43"/>
      <c r="D7" s="43"/>
      <c r="E7" s="43"/>
      <c r="F7" s="43"/>
      <c r="G7" s="43"/>
      <c r="H7" s="43"/>
      <c r="I7" s="43"/>
      <c r="J7" s="43"/>
      <c r="K7" s="43"/>
      <c r="L7" s="43"/>
      <c r="M7" s="43"/>
      <c r="N7" s="43"/>
      <c r="O7" s="43"/>
      <c r="P7" s="43"/>
      <c r="Q7" s="43"/>
      <c r="R7" s="43"/>
      <c r="S7" s="43"/>
      <c r="T7" s="43"/>
      <c r="U7" s="43"/>
      <c r="V7" s="43"/>
      <c r="W7" s="43"/>
    </row>
    <row r="8" spans="1:23" ht="13">
      <c r="A8" s="43"/>
      <c r="B8" s="43"/>
      <c r="C8" s="43"/>
      <c r="D8" s="43"/>
      <c r="E8" s="43"/>
      <c r="F8" s="43"/>
      <c r="G8" s="43"/>
      <c r="H8" s="43"/>
      <c r="I8" s="43"/>
      <c r="J8" s="43"/>
      <c r="K8" s="43"/>
      <c r="L8" s="43"/>
      <c r="M8" s="43"/>
      <c r="N8" s="43"/>
      <c r="O8" s="43"/>
      <c r="P8" s="43"/>
      <c r="Q8" s="43"/>
      <c r="R8" s="43"/>
      <c r="S8" s="43"/>
      <c r="T8" s="43"/>
      <c r="U8" s="43"/>
      <c r="V8" s="43"/>
      <c r="W8" s="43"/>
    </row>
    <row r="9" spans="1:23" ht="13">
      <c r="A9" s="43"/>
      <c r="B9" s="43"/>
      <c r="C9" s="43"/>
      <c r="D9" s="43"/>
      <c r="E9" s="43"/>
      <c r="F9" s="43"/>
      <c r="G9" s="43"/>
      <c r="H9" s="43"/>
      <c r="I9" s="43"/>
      <c r="J9" s="43"/>
      <c r="K9" s="43"/>
      <c r="L9" s="43"/>
      <c r="M9" s="43"/>
      <c r="N9" s="43"/>
      <c r="O9" s="43"/>
      <c r="P9" s="43"/>
      <c r="Q9" s="43"/>
      <c r="R9" s="43"/>
      <c r="S9" s="43"/>
      <c r="T9" s="43"/>
      <c r="U9" s="43"/>
      <c r="V9" s="43"/>
      <c r="W9" s="43"/>
    </row>
    <row r="10" spans="1:23" ht="13">
      <c r="A10" s="43"/>
      <c r="B10" s="43"/>
      <c r="C10" s="43"/>
      <c r="D10" s="43"/>
      <c r="E10" s="43"/>
      <c r="F10" s="43"/>
      <c r="G10" s="43"/>
      <c r="H10" s="43"/>
      <c r="I10" s="43"/>
      <c r="J10" s="43"/>
      <c r="K10" s="43"/>
      <c r="L10" s="43"/>
      <c r="M10" s="43"/>
      <c r="N10" s="43"/>
      <c r="O10" s="43"/>
      <c r="P10" s="43"/>
      <c r="Q10" s="43"/>
      <c r="R10" s="43"/>
      <c r="S10" s="43"/>
      <c r="T10" s="43"/>
      <c r="U10" s="43"/>
      <c r="V10" s="43"/>
      <c r="W10" s="43"/>
    </row>
    <row r="11" spans="1:23" ht="13">
      <c r="A11" s="43"/>
      <c r="B11" s="43"/>
      <c r="C11" s="43"/>
      <c r="D11" s="43"/>
      <c r="E11" s="43"/>
      <c r="F11" s="43"/>
      <c r="G11" s="43"/>
      <c r="H11" s="43"/>
      <c r="I11" s="43"/>
      <c r="J11" s="43"/>
      <c r="K11" s="43"/>
      <c r="L11" s="43"/>
      <c r="M11" s="43"/>
      <c r="N11" s="43"/>
      <c r="O11" s="43"/>
      <c r="P11" s="43"/>
      <c r="Q11" s="43"/>
      <c r="R11" s="43"/>
      <c r="S11" s="43"/>
      <c r="T11" s="43"/>
      <c r="U11" s="43"/>
      <c r="V11" s="43"/>
      <c r="W11" s="43"/>
    </row>
    <row r="12" spans="1:23" ht="13">
      <c r="A12" s="43"/>
      <c r="B12" s="43"/>
      <c r="C12" s="43"/>
      <c r="D12" s="43"/>
      <c r="E12" s="43"/>
      <c r="F12" s="43"/>
      <c r="G12" s="43"/>
      <c r="H12" s="43"/>
      <c r="I12" s="43"/>
      <c r="J12" s="43"/>
      <c r="K12" s="43"/>
      <c r="L12" s="43"/>
      <c r="M12" s="43"/>
      <c r="N12" s="43"/>
      <c r="O12" s="43"/>
      <c r="P12" s="43"/>
      <c r="Q12" s="43"/>
      <c r="R12" s="43"/>
      <c r="S12" s="43"/>
      <c r="T12" s="43"/>
      <c r="U12" s="43"/>
      <c r="V12" s="43"/>
      <c r="W12" s="43"/>
    </row>
    <row r="13" spans="1:23" ht="13">
      <c r="A13" s="43"/>
      <c r="B13" s="43"/>
      <c r="C13" s="43"/>
      <c r="D13" s="43"/>
      <c r="E13" s="43"/>
      <c r="F13" s="43"/>
      <c r="G13" s="43"/>
      <c r="H13" s="43"/>
      <c r="I13" s="43"/>
      <c r="J13" s="43"/>
      <c r="K13" s="43"/>
      <c r="L13" s="43"/>
      <c r="M13" s="43"/>
      <c r="N13" s="43"/>
      <c r="O13" s="43"/>
      <c r="P13" s="43"/>
      <c r="Q13" s="43"/>
      <c r="R13" s="43"/>
      <c r="S13" s="43"/>
      <c r="T13" s="43"/>
      <c r="U13" s="43"/>
      <c r="V13" s="43"/>
      <c r="W13" s="43"/>
    </row>
    <row r="14" spans="1:23" ht="13">
      <c r="A14" s="43"/>
      <c r="B14" s="43"/>
      <c r="C14" s="43"/>
      <c r="D14" s="43"/>
      <c r="E14" s="43"/>
      <c r="F14" s="43"/>
      <c r="G14" s="43"/>
      <c r="H14" s="43"/>
      <c r="I14" s="43"/>
      <c r="J14" s="43"/>
      <c r="K14" s="43"/>
      <c r="L14" s="43"/>
      <c r="M14" s="43"/>
      <c r="N14" s="43"/>
      <c r="O14" s="43"/>
      <c r="P14" s="43"/>
      <c r="Q14" s="43"/>
      <c r="R14" s="43"/>
      <c r="S14" s="43"/>
      <c r="T14" s="43"/>
      <c r="U14" s="43"/>
      <c r="V14" s="43"/>
      <c r="W14" s="43"/>
    </row>
    <row r="15" spans="1:23" ht="13">
      <c r="A15" s="43"/>
      <c r="B15" s="43"/>
      <c r="C15" s="43"/>
      <c r="D15" s="43"/>
      <c r="E15" s="43"/>
      <c r="F15" s="43"/>
      <c r="G15" s="43"/>
      <c r="H15" s="43"/>
      <c r="I15" s="43"/>
      <c r="J15" s="43"/>
      <c r="K15" s="43"/>
      <c r="L15" s="43"/>
      <c r="M15" s="43"/>
      <c r="N15" s="43"/>
      <c r="O15" s="43"/>
      <c r="P15" s="43"/>
      <c r="Q15" s="43"/>
      <c r="R15" s="43"/>
      <c r="S15" s="43"/>
      <c r="T15" s="43"/>
      <c r="U15" s="43"/>
      <c r="V15" s="43"/>
      <c r="W15" s="43"/>
    </row>
    <row r="16" spans="1:23" ht="13">
      <c r="A16" s="43"/>
      <c r="B16" s="43"/>
      <c r="C16" s="43"/>
      <c r="D16" s="43"/>
      <c r="E16" s="43"/>
      <c r="F16" s="43"/>
      <c r="G16" s="43"/>
      <c r="H16" s="43"/>
      <c r="I16" s="43"/>
      <c r="J16" s="43"/>
      <c r="K16" s="43"/>
      <c r="L16" s="43"/>
      <c r="M16" s="43"/>
      <c r="N16" s="43"/>
      <c r="O16" s="43"/>
      <c r="P16" s="43"/>
      <c r="Q16" s="43"/>
      <c r="R16" s="43"/>
      <c r="S16" s="43"/>
      <c r="T16" s="43"/>
      <c r="U16" s="43"/>
      <c r="V16" s="43"/>
      <c r="W16" s="43"/>
    </row>
    <row r="17" spans="1:23" ht="13">
      <c r="A17" s="43"/>
      <c r="B17" s="43"/>
      <c r="C17" s="43"/>
      <c r="D17" s="43"/>
      <c r="E17" s="43"/>
      <c r="F17" s="43"/>
      <c r="G17" s="43"/>
      <c r="H17" s="43"/>
      <c r="I17" s="43"/>
      <c r="J17" s="43"/>
      <c r="K17" s="43"/>
      <c r="L17" s="43"/>
      <c r="M17" s="43"/>
      <c r="N17" s="43"/>
      <c r="O17" s="43"/>
      <c r="P17" s="43"/>
      <c r="Q17" s="43"/>
      <c r="R17" s="43"/>
      <c r="S17" s="43"/>
      <c r="T17" s="43"/>
      <c r="U17" s="43"/>
      <c r="V17" s="43"/>
      <c r="W17" s="43"/>
    </row>
    <row r="18" spans="1:23" ht="13">
      <c r="A18" s="43"/>
      <c r="B18" s="43"/>
      <c r="C18" s="43"/>
      <c r="D18" s="43"/>
      <c r="E18" s="43"/>
      <c r="F18" s="43"/>
      <c r="G18" s="43"/>
      <c r="H18" s="43"/>
      <c r="I18" s="43"/>
      <c r="J18" s="43"/>
      <c r="K18" s="43"/>
      <c r="L18" s="43"/>
      <c r="M18" s="43"/>
      <c r="N18" s="43"/>
      <c r="O18" s="43"/>
      <c r="P18" s="43"/>
      <c r="Q18" s="43"/>
      <c r="R18" s="43"/>
      <c r="S18" s="43"/>
      <c r="T18" s="43"/>
      <c r="U18" s="43"/>
      <c r="V18" s="43"/>
      <c r="W18" s="43"/>
    </row>
    <row r="19" spans="1:23" ht="13">
      <c r="A19" s="43"/>
      <c r="B19" s="43"/>
      <c r="C19" s="43"/>
      <c r="D19" s="43"/>
      <c r="E19" s="43"/>
      <c r="F19" s="43"/>
      <c r="G19" s="43"/>
      <c r="H19" s="43"/>
      <c r="I19" s="43"/>
      <c r="J19" s="43"/>
      <c r="K19" s="43"/>
      <c r="L19" s="43"/>
      <c r="M19" s="43"/>
      <c r="N19" s="43"/>
      <c r="O19" s="43"/>
      <c r="P19" s="43"/>
      <c r="Q19" s="43"/>
      <c r="R19" s="43"/>
      <c r="S19" s="43"/>
      <c r="T19" s="43"/>
      <c r="U19" s="43"/>
      <c r="V19" s="43"/>
      <c r="W19" s="43"/>
    </row>
    <row r="20" spans="1:23" ht="13">
      <c r="A20" s="43"/>
      <c r="B20" s="43"/>
      <c r="C20" s="43"/>
      <c r="D20" s="43"/>
      <c r="E20" s="43"/>
      <c r="F20" s="43"/>
      <c r="G20" s="43"/>
      <c r="H20" s="43"/>
      <c r="I20" s="43"/>
      <c r="J20" s="43"/>
      <c r="K20" s="43"/>
      <c r="L20" s="43"/>
      <c r="M20" s="43"/>
      <c r="N20" s="43"/>
      <c r="O20" s="43"/>
      <c r="P20" s="43"/>
      <c r="Q20" s="43"/>
      <c r="R20" s="43"/>
      <c r="S20" s="43"/>
      <c r="T20" s="43"/>
      <c r="U20" s="43"/>
      <c r="V20" s="43"/>
      <c r="W20" s="43"/>
    </row>
    <row r="21" spans="1:23" ht="13">
      <c r="A21" s="43"/>
      <c r="B21" s="43"/>
      <c r="C21" s="43"/>
      <c r="D21" s="43"/>
      <c r="E21" s="43"/>
      <c r="F21" s="43"/>
      <c r="G21" s="43"/>
      <c r="H21" s="43"/>
      <c r="I21" s="43"/>
      <c r="J21" s="43"/>
      <c r="K21" s="43"/>
      <c r="L21" s="43"/>
      <c r="M21" s="43"/>
      <c r="N21" s="43"/>
      <c r="O21" s="43"/>
      <c r="P21" s="43"/>
      <c r="Q21" s="43"/>
      <c r="R21" s="43"/>
      <c r="S21" s="43"/>
      <c r="T21" s="43"/>
      <c r="U21" s="43"/>
      <c r="V21" s="43"/>
      <c r="W21" s="43"/>
    </row>
    <row r="22" spans="1:23" ht="13">
      <c r="A22" s="43"/>
      <c r="B22" s="43"/>
      <c r="C22" s="43"/>
      <c r="D22" s="43"/>
      <c r="E22" s="43"/>
      <c r="F22" s="43"/>
      <c r="G22" s="43"/>
      <c r="H22" s="43"/>
      <c r="I22" s="43"/>
      <c r="J22" s="43"/>
      <c r="K22" s="43"/>
      <c r="L22" s="43"/>
      <c r="M22" s="43"/>
      <c r="N22" s="43"/>
      <c r="O22" s="43"/>
      <c r="P22" s="43"/>
      <c r="Q22" s="43"/>
      <c r="R22" s="43"/>
      <c r="S22" s="43"/>
      <c r="T22" s="43"/>
      <c r="U22" s="43"/>
      <c r="V22" s="43"/>
      <c r="W22" s="43"/>
    </row>
    <row r="23" spans="1:23" ht="13">
      <c r="A23" s="43"/>
      <c r="B23" s="43"/>
      <c r="C23" s="43"/>
      <c r="D23" s="43"/>
      <c r="E23" s="43"/>
      <c r="F23" s="43"/>
      <c r="G23" s="43"/>
      <c r="H23" s="43"/>
      <c r="I23" s="43"/>
      <c r="J23" s="43"/>
      <c r="K23" s="43"/>
      <c r="L23" s="43"/>
      <c r="M23" s="43"/>
      <c r="N23" s="43"/>
      <c r="O23" s="43"/>
      <c r="P23" s="43"/>
      <c r="Q23" s="43"/>
      <c r="R23" s="43"/>
      <c r="S23" s="43"/>
      <c r="T23" s="43"/>
      <c r="U23" s="43"/>
      <c r="V23" s="43"/>
      <c r="W23" s="43"/>
    </row>
    <row r="24" spans="1:23" ht="13">
      <c r="A24" s="43"/>
      <c r="B24" s="43"/>
      <c r="C24" s="43"/>
      <c r="D24" s="43"/>
      <c r="E24" s="43"/>
      <c r="F24" s="43"/>
      <c r="G24" s="43"/>
      <c r="H24" s="43"/>
      <c r="I24" s="43"/>
      <c r="J24" s="43"/>
      <c r="K24" s="43"/>
      <c r="L24" s="43"/>
      <c r="M24" s="43"/>
      <c r="N24" s="43"/>
      <c r="O24" s="43"/>
      <c r="P24" s="43"/>
      <c r="Q24" s="43"/>
      <c r="R24" s="43"/>
      <c r="S24" s="43"/>
      <c r="T24" s="43"/>
      <c r="U24" s="43"/>
      <c r="V24" s="43"/>
      <c r="W24" s="43"/>
    </row>
    <row r="25" spans="1:23" ht="13">
      <c r="A25" s="43"/>
      <c r="B25" s="43"/>
      <c r="C25" s="43"/>
      <c r="D25" s="43"/>
      <c r="E25" s="43"/>
      <c r="F25" s="43"/>
      <c r="G25" s="43"/>
      <c r="H25" s="43"/>
      <c r="I25" s="43"/>
      <c r="J25" s="43"/>
      <c r="K25" s="43"/>
      <c r="L25" s="43"/>
      <c r="M25" s="43"/>
      <c r="N25" s="43"/>
      <c r="O25" s="43"/>
      <c r="P25" s="43"/>
      <c r="Q25" s="43"/>
      <c r="R25" s="43"/>
      <c r="S25" s="43"/>
      <c r="T25" s="43"/>
      <c r="U25" s="43"/>
      <c r="V25" s="43"/>
      <c r="W25" s="43"/>
    </row>
    <row r="26" spans="1:23" ht="13">
      <c r="A26" s="43"/>
      <c r="B26" s="43"/>
      <c r="C26" s="43"/>
      <c r="D26" s="43"/>
      <c r="E26" s="43"/>
      <c r="F26" s="43"/>
      <c r="G26" s="43"/>
      <c r="H26" s="43"/>
      <c r="I26" s="43"/>
      <c r="J26" s="43"/>
      <c r="K26" s="43"/>
      <c r="L26" s="43"/>
      <c r="M26" s="43"/>
      <c r="N26" s="43"/>
      <c r="O26" s="43"/>
      <c r="P26" s="43"/>
      <c r="Q26" s="43"/>
      <c r="R26" s="43"/>
      <c r="S26" s="43"/>
      <c r="T26" s="43"/>
      <c r="U26" s="43"/>
      <c r="V26" s="43"/>
      <c r="W26" s="43"/>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outlinePr summaryBelow="0" summaryRight="0"/>
  </sheetPr>
  <dimension ref="A1:W1000"/>
  <sheetViews>
    <sheetView topLeftCell="P1" zoomScale="50" zoomScaleNormal="50" workbookViewId="0">
      <selection activeCell="AD3" sqref="AD3"/>
    </sheetView>
  </sheetViews>
  <sheetFormatPr baseColWidth="10" defaultColWidth="14.5" defaultRowHeight="15.75" customHeight="1"/>
  <cols>
    <col min="1" max="1" width="41.1640625" customWidth="1"/>
    <col min="2" max="2" width="49.1640625" customWidth="1"/>
    <col min="3" max="3" width="19.1640625" customWidth="1"/>
    <col min="6" max="6" width="20.5" customWidth="1"/>
    <col min="7" max="7" width="17.1640625" customWidth="1"/>
    <col min="8" max="8" width="4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127" t="s">
        <v>0</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42">
      <c r="A2" s="123" t="s">
        <v>334</v>
      </c>
      <c r="B2" s="124" t="s">
        <v>5</v>
      </c>
      <c r="C2" s="124" t="s">
        <v>6</v>
      </c>
      <c r="D2" s="124" t="s">
        <v>7</v>
      </c>
      <c r="E2" s="124" t="s">
        <v>8</v>
      </c>
      <c r="F2" s="124" t="s">
        <v>9</v>
      </c>
      <c r="G2" s="124" t="s">
        <v>10</v>
      </c>
      <c r="H2" s="124" t="s">
        <v>11</v>
      </c>
      <c r="I2" s="124" t="s">
        <v>12</v>
      </c>
      <c r="J2" s="124" t="s">
        <v>13</v>
      </c>
      <c r="K2" s="124" t="s">
        <v>14</v>
      </c>
      <c r="L2" s="124" t="s">
        <v>15</v>
      </c>
      <c r="M2" s="124" t="s">
        <v>16</v>
      </c>
      <c r="N2" s="124" t="s">
        <v>17</v>
      </c>
      <c r="O2" s="124" t="s">
        <v>18</v>
      </c>
      <c r="P2" s="124" t="s">
        <v>19</v>
      </c>
      <c r="Q2" s="124" t="s">
        <v>20</v>
      </c>
      <c r="R2" s="124" t="s">
        <v>21</v>
      </c>
      <c r="S2" s="124" t="s">
        <v>22</v>
      </c>
      <c r="T2" s="124" t="s">
        <v>23</v>
      </c>
      <c r="U2" s="124" t="s">
        <v>24</v>
      </c>
      <c r="V2" s="124" t="s">
        <v>25</v>
      </c>
      <c r="W2" s="124" t="s">
        <v>26</v>
      </c>
    </row>
    <row r="3" spans="1:23" ht="319">
      <c r="A3" s="105" t="s">
        <v>264</v>
      </c>
      <c r="B3" s="105" t="s">
        <v>27</v>
      </c>
      <c r="C3" s="105" t="s">
        <v>260</v>
      </c>
      <c r="D3" s="105" t="s">
        <v>28</v>
      </c>
      <c r="E3" s="105" t="s">
        <v>29</v>
      </c>
      <c r="F3" s="105" t="s">
        <v>30</v>
      </c>
      <c r="G3" s="105" t="s">
        <v>31</v>
      </c>
      <c r="H3" s="105" t="s">
        <v>32</v>
      </c>
      <c r="I3" s="105" t="s">
        <v>33</v>
      </c>
      <c r="J3" s="105" t="s">
        <v>34</v>
      </c>
      <c r="K3" s="105" t="s">
        <v>35</v>
      </c>
      <c r="L3" s="105" t="s">
        <v>36</v>
      </c>
      <c r="M3" s="105" t="s">
        <v>37</v>
      </c>
      <c r="N3" s="106" t="s">
        <v>38</v>
      </c>
      <c r="O3" s="105" t="s">
        <v>39</v>
      </c>
      <c r="P3" s="105" t="s">
        <v>40</v>
      </c>
      <c r="Q3" s="105" t="s">
        <v>41</v>
      </c>
      <c r="R3" s="105" t="s">
        <v>42</v>
      </c>
      <c r="S3" s="105" t="s">
        <v>43</v>
      </c>
      <c r="T3" s="105" t="s">
        <v>44</v>
      </c>
      <c r="U3" s="105" t="s">
        <v>45</v>
      </c>
      <c r="V3" s="105" t="s">
        <v>46</v>
      </c>
      <c r="W3" s="84"/>
    </row>
    <row r="4" spans="1:23" ht="14">
      <c r="A4" s="86" t="str">
        <f>HYPERLINK("https://metroquest.com/","Metro Quest")</f>
        <v>Metro Quest</v>
      </c>
      <c r="B4" s="82" t="s">
        <v>48</v>
      </c>
      <c r="C4" s="83"/>
      <c r="D4" s="83"/>
      <c r="E4" s="82" t="s">
        <v>48</v>
      </c>
      <c r="F4" s="83"/>
      <c r="G4" s="82" t="s">
        <v>48</v>
      </c>
      <c r="H4" s="82" t="s">
        <v>48</v>
      </c>
      <c r="I4" s="82" t="s">
        <v>48</v>
      </c>
      <c r="J4" s="82" t="s">
        <v>48</v>
      </c>
      <c r="K4" s="82" t="s">
        <v>48</v>
      </c>
      <c r="L4" s="82" t="s">
        <v>48</v>
      </c>
      <c r="M4" s="83"/>
      <c r="N4" s="83"/>
      <c r="O4" s="83"/>
      <c r="P4" s="82" t="s">
        <v>48</v>
      </c>
      <c r="Q4" s="83"/>
      <c r="R4" s="82" t="s">
        <v>48</v>
      </c>
      <c r="S4" s="82" t="s">
        <v>48</v>
      </c>
      <c r="T4" s="83"/>
      <c r="U4" s="83"/>
      <c r="V4" s="82" t="s">
        <v>48</v>
      </c>
      <c r="W4" s="89">
        <f>COUNTIF(B4:V4,"x")</f>
        <v>12</v>
      </c>
    </row>
    <row r="5" spans="1:23" ht="14">
      <c r="A5" s="87" t="s">
        <v>61</v>
      </c>
      <c r="B5" s="84" t="s">
        <v>48</v>
      </c>
      <c r="C5" s="84"/>
      <c r="D5" s="84"/>
      <c r="E5" s="85" t="s">
        <v>48</v>
      </c>
      <c r="F5" s="84"/>
      <c r="G5" s="84"/>
      <c r="H5" s="84"/>
      <c r="I5" s="84"/>
      <c r="J5" s="85" t="s">
        <v>48</v>
      </c>
      <c r="K5" s="84"/>
      <c r="L5" s="84"/>
      <c r="M5" s="84"/>
      <c r="N5" s="84"/>
      <c r="O5" s="84"/>
      <c r="P5" s="85" t="s">
        <v>48</v>
      </c>
      <c r="Q5" s="84"/>
      <c r="R5" s="85" t="s">
        <v>48</v>
      </c>
      <c r="S5" s="85" t="s">
        <v>48</v>
      </c>
      <c r="T5" s="84"/>
      <c r="U5" s="84"/>
      <c r="V5" s="84"/>
      <c r="W5" s="90">
        <f>COUNTIF(B5:V5,"x")</f>
        <v>6</v>
      </c>
    </row>
    <row r="6" spans="1:23" ht="14">
      <c r="A6" s="86" t="str">
        <f>HYPERLINK("http://map-matters.com/","Map Matters")</f>
        <v>Map Matters</v>
      </c>
      <c r="B6" s="82" t="s">
        <v>48</v>
      </c>
      <c r="C6" s="83"/>
      <c r="D6" s="83"/>
      <c r="E6" s="82" t="s">
        <v>48</v>
      </c>
      <c r="F6" s="82"/>
      <c r="G6" s="83"/>
      <c r="H6" s="83"/>
      <c r="I6" s="83"/>
      <c r="J6" s="83"/>
      <c r="K6" s="82" t="s">
        <v>48</v>
      </c>
      <c r="L6" s="83"/>
      <c r="M6" s="83"/>
      <c r="N6" s="83"/>
      <c r="O6" s="83"/>
      <c r="P6" s="82" t="s">
        <v>48</v>
      </c>
      <c r="Q6" s="83"/>
      <c r="R6" s="82" t="s">
        <v>48</v>
      </c>
      <c r="S6" s="83"/>
      <c r="T6" s="83"/>
      <c r="U6" s="83"/>
      <c r="V6" s="83"/>
      <c r="W6" s="89">
        <f>COUNTIF(B6:V6,"x")</f>
        <v>5</v>
      </c>
    </row>
    <row r="7" spans="1:23" ht="13">
      <c r="A7" s="43"/>
      <c r="B7" s="43"/>
      <c r="C7" s="43"/>
      <c r="D7" s="43"/>
      <c r="E7" s="43"/>
      <c r="F7" s="43"/>
      <c r="G7" s="43"/>
      <c r="H7" s="43"/>
      <c r="I7" s="43"/>
      <c r="J7" s="43"/>
      <c r="K7" s="43"/>
      <c r="L7" s="43"/>
      <c r="M7" s="43"/>
      <c r="N7" s="43"/>
      <c r="O7" s="43"/>
      <c r="P7" s="43"/>
      <c r="Q7" s="43"/>
      <c r="R7" s="43"/>
      <c r="S7" s="43"/>
      <c r="T7" s="43"/>
      <c r="U7" s="43"/>
      <c r="V7" s="43"/>
      <c r="W7" s="43"/>
    </row>
    <row r="8" spans="1:23" ht="13">
      <c r="A8" s="43"/>
      <c r="B8" s="43"/>
      <c r="C8" s="43"/>
      <c r="D8" s="43"/>
      <c r="E8" s="43"/>
      <c r="F8" s="43"/>
      <c r="G8" s="43"/>
      <c r="H8" s="43"/>
      <c r="I8" s="43"/>
      <c r="J8" s="43"/>
      <c r="K8" s="43"/>
      <c r="L8" s="43"/>
      <c r="M8" s="43"/>
      <c r="N8" s="43"/>
      <c r="O8" s="43"/>
      <c r="P8" s="43"/>
      <c r="Q8" s="43"/>
      <c r="R8" s="43"/>
      <c r="S8" s="43"/>
      <c r="T8" s="43"/>
      <c r="U8" s="43"/>
      <c r="V8" s="43"/>
      <c r="W8" s="43"/>
    </row>
    <row r="9" spans="1:23" ht="13">
      <c r="A9" s="43"/>
      <c r="B9" s="43"/>
      <c r="C9" s="43"/>
      <c r="D9" s="43"/>
      <c r="E9" s="43"/>
      <c r="F9" s="43"/>
      <c r="G9" s="43"/>
      <c r="H9" s="43"/>
      <c r="I9" s="43"/>
      <c r="J9" s="43"/>
      <c r="K9" s="43"/>
      <c r="L9" s="43"/>
      <c r="M9" s="43"/>
      <c r="N9" s="43"/>
      <c r="O9" s="43"/>
      <c r="P9" s="43"/>
      <c r="Q9" s="43"/>
      <c r="R9" s="43"/>
      <c r="S9" s="43"/>
      <c r="T9" s="43"/>
      <c r="U9" s="43"/>
      <c r="V9" s="43"/>
      <c r="W9" s="43"/>
    </row>
    <row r="10" spans="1:23" ht="13">
      <c r="A10" s="43"/>
      <c r="B10" s="43"/>
      <c r="C10" s="43"/>
      <c r="D10" s="43"/>
      <c r="E10" s="43"/>
      <c r="F10" s="43"/>
      <c r="G10" s="43"/>
      <c r="H10" s="43"/>
      <c r="I10" s="43"/>
      <c r="J10" s="43"/>
      <c r="K10" s="43"/>
      <c r="L10" s="43"/>
      <c r="M10" s="43"/>
      <c r="N10" s="43"/>
      <c r="O10" s="43"/>
      <c r="P10" s="43"/>
      <c r="Q10" s="43"/>
      <c r="R10" s="43"/>
      <c r="S10" s="43"/>
      <c r="T10" s="43"/>
      <c r="U10" s="43"/>
      <c r="V10" s="43"/>
      <c r="W10" s="43"/>
    </row>
    <row r="11" spans="1:23" ht="13">
      <c r="A11" s="43"/>
      <c r="B11" s="43"/>
      <c r="C11" s="43"/>
      <c r="D11" s="43"/>
      <c r="E11" s="43"/>
      <c r="F11" s="43"/>
      <c r="G11" s="43"/>
      <c r="H11" s="43"/>
      <c r="I11" s="43"/>
      <c r="J11" s="43"/>
      <c r="K11" s="43"/>
      <c r="L11" s="43"/>
      <c r="M11" s="43"/>
      <c r="N11" s="43"/>
      <c r="O11" s="43"/>
      <c r="P11" s="43"/>
      <c r="Q11" s="43"/>
      <c r="R11" s="43"/>
      <c r="S11" s="43"/>
      <c r="T11" s="43"/>
      <c r="U11" s="43"/>
      <c r="V11" s="43"/>
      <c r="W11" s="43"/>
    </row>
    <row r="12" spans="1:23" ht="13">
      <c r="A12" s="43"/>
      <c r="B12" s="43"/>
      <c r="C12" s="43"/>
      <c r="D12" s="43"/>
      <c r="E12" s="43"/>
      <c r="F12" s="43"/>
      <c r="G12" s="43"/>
      <c r="H12" s="43"/>
      <c r="I12" s="43"/>
      <c r="J12" s="43"/>
      <c r="K12" s="43"/>
      <c r="L12" s="43"/>
      <c r="M12" s="43"/>
      <c r="N12" s="43"/>
      <c r="O12" s="43"/>
      <c r="P12" s="43"/>
      <c r="Q12" s="43"/>
      <c r="R12" s="43"/>
      <c r="S12" s="43"/>
      <c r="T12" s="43"/>
      <c r="U12" s="43"/>
      <c r="V12" s="43"/>
      <c r="W12" s="43"/>
    </row>
    <row r="13" spans="1:23" ht="13">
      <c r="A13" s="43"/>
      <c r="B13" s="43"/>
      <c r="C13" s="43"/>
      <c r="D13" s="43"/>
      <c r="E13" s="43"/>
      <c r="F13" s="43"/>
      <c r="G13" s="43"/>
      <c r="H13" s="43"/>
      <c r="I13" s="43"/>
      <c r="J13" s="43"/>
      <c r="K13" s="43"/>
      <c r="L13" s="43"/>
      <c r="M13" s="43"/>
      <c r="N13" s="43"/>
      <c r="O13" s="43"/>
      <c r="P13" s="43"/>
      <c r="Q13" s="43"/>
      <c r="R13" s="43"/>
      <c r="S13" s="43"/>
      <c r="T13" s="43"/>
      <c r="U13" s="43"/>
      <c r="V13" s="43"/>
      <c r="W13" s="43"/>
    </row>
    <row r="14" spans="1:23" ht="13">
      <c r="A14" s="43"/>
      <c r="B14" s="43"/>
      <c r="C14" s="43"/>
      <c r="D14" s="43"/>
      <c r="E14" s="43"/>
      <c r="F14" s="43"/>
      <c r="G14" s="43"/>
      <c r="H14" s="43"/>
      <c r="I14" s="43"/>
      <c r="J14" s="43"/>
      <c r="K14" s="43"/>
      <c r="L14" s="43"/>
      <c r="M14" s="43"/>
      <c r="N14" s="43"/>
      <c r="O14" s="43"/>
      <c r="P14" s="43"/>
      <c r="Q14" s="43"/>
      <c r="R14" s="43"/>
      <c r="S14" s="43"/>
      <c r="T14" s="43"/>
      <c r="U14" s="43"/>
      <c r="V14" s="43"/>
      <c r="W14" s="43"/>
    </row>
    <row r="15" spans="1:23" ht="13">
      <c r="A15" s="43"/>
      <c r="B15" s="43"/>
      <c r="C15" s="43"/>
      <c r="D15" s="43"/>
      <c r="E15" s="43"/>
      <c r="F15" s="43"/>
      <c r="G15" s="43"/>
      <c r="H15" s="43"/>
      <c r="I15" s="43"/>
      <c r="J15" s="43"/>
      <c r="K15" s="43"/>
      <c r="L15" s="43"/>
      <c r="M15" s="43"/>
      <c r="N15" s="43"/>
      <c r="O15" s="43"/>
      <c r="P15" s="43"/>
      <c r="Q15" s="43"/>
      <c r="R15" s="43"/>
      <c r="S15" s="43"/>
      <c r="T15" s="43"/>
      <c r="U15" s="43"/>
      <c r="V15" s="43"/>
      <c r="W15" s="43"/>
    </row>
    <row r="16" spans="1:23" ht="13">
      <c r="A16" s="43"/>
      <c r="B16" s="43"/>
      <c r="C16" s="43"/>
      <c r="D16" s="43"/>
      <c r="E16" s="43"/>
      <c r="F16" s="43"/>
      <c r="G16" s="43"/>
      <c r="H16" s="43"/>
      <c r="I16" s="43"/>
      <c r="J16" s="43"/>
      <c r="K16" s="43"/>
      <c r="L16" s="43"/>
      <c r="M16" s="43"/>
      <c r="N16" s="43"/>
      <c r="O16" s="43"/>
      <c r="P16" s="43"/>
      <c r="Q16" s="43"/>
      <c r="R16" s="43"/>
      <c r="S16" s="43"/>
      <c r="T16" s="43"/>
      <c r="U16" s="43"/>
      <c r="V16" s="43"/>
      <c r="W16" s="43"/>
    </row>
    <row r="17" spans="1:23" ht="13">
      <c r="A17" s="43"/>
      <c r="B17" s="43"/>
      <c r="C17" s="43"/>
      <c r="D17" s="43"/>
      <c r="E17" s="43"/>
      <c r="F17" s="43"/>
      <c r="G17" s="43"/>
      <c r="H17" s="43"/>
      <c r="I17" s="43"/>
      <c r="J17" s="43"/>
      <c r="K17" s="43"/>
      <c r="L17" s="43"/>
      <c r="M17" s="43"/>
      <c r="N17" s="43"/>
      <c r="O17" s="43"/>
      <c r="P17" s="43"/>
      <c r="Q17" s="43"/>
      <c r="R17" s="43"/>
      <c r="S17" s="43"/>
      <c r="T17" s="43"/>
      <c r="U17" s="43"/>
      <c r="V17" s="43"/>
      <c r="W17" s="43"/>
    </row>
    <row r="18" spans="1:23" ht="13">
      <c r="A18" s="43"/>
      <c r="B18" s="43"/>
      <c r="C18" s="43"/>
      <c r="D18" s="43"/>
      <c r="E18" s="43"/>
      <c r="F18" s="43"/>
      <c r="G18" s="43"/>
      <c r="H18" s="43"/>
      <c r="I18" s="43"/>
      <c r="J18" s="43"/>
      <c r="K18" s="43"/>
      <c r="L18" s="43"/>
      <c r="M18" s="43"/>
      <c r="N18" s="43"/>
      <c r="O18" s="43"/>
      <c r="P18" s="43"/>
      <c r="Q18" s="43"/>
      <c r="R18" s="43"/>
      <c r="S18" s="43"/>
      <c r="T18" s="43"/>
      <c r="U18" s="43"/>
      <c r="V18" s="43"/>
      <c r="W18" s="43"/>
    </row>
    <row r="19" spans="1:23" ht="13">
      <c r="A19" s="43"/>
      <c r="B19" s="43"/>
      <c r="C19" s="43"/>
      <c r="D19" s="43"/>
      <c r="E19" s="43"/>
      <c r="F19" s="43"/>
      <c r="G19" s="43"/>
      <c r="H19" s="43"/>
      <c r="I19" s="43"/>
      <c r="J19" s="43"/>
      <c r="K19" s="43"/>
      <c r="L19" s="43"/>
      <c r="M19" s="43"/>
      <c r="N19" s="43"/>
      <c r="O19" s="43"/>
      <c r="P19" s="43"/>
      <c r="Q19" s="43"/>
      <c r="R19" s="43"/>
      <c r="S19" s="43"/>
      <c r="T19" s="43"/>
      <c r="U19" s="43"/>
      <c r="V19" s="43"/>
      <c r="W19" s="43"/>
    </row>
    <row r="20" spans="1:23" ht="13">
      <c r="A20" s="43"/>
      <c r="B20" s="43"/>
      <c r="C20" s="43"/>
      <c r="D20" s="43"/>
      <c r="E20" s="43"/>
      <c r="F20" s="43"/>
      <c r="G20" s="43"/>
      <c r="H20" s="43"/>
      <c r="I20" s="43"/>
      <c r="J20" s="43"/>
      <c r="K20" s="43"/>
      <c r="L20" s="43"/>
      <c r="M20" s="43"/>
      <c r="N20" s="43"/>
      <c r="O20" s="43"/>
      <c r="P20" s="43"/>
      <c r="Q20" s="43"/>
      <c r="R20" s="43"/>
      <c r="S20" s="43"/>
      <c r="T20" s="43"/>
      <c r="U20" s="43"/>
      <c r="V20" s="43"/>
      <c r="W20" s="43"/>
    </row>
    <row r="21" spans="1:23" ht="13">
      <c r="A21" s="43"/>
      <c r="B21" s="43"/>
      <c r="C21" s="43"/>
      <c r="D21" s="43"/>
      <c r="E21" s="43"/>
      <c r="F21" s="43"/>
      <c r="G21" s="43"/>
      <c r="H21" s="43"/>
      <c r="I21" s="43"/>
      <c r="J21" s="43"/>
      <c r="K21" s="43"/>
      <c r="L21" s="43"/>
      <c r="M21" s="43"/>
      <c r="N21" s="43"/>
      <c r="O21" s="43"/>
      <c r="P21" s="43"/>
      <c r="Q21" s="43"/>
      <c r="R21" s="43"/>
      <c r="S21" s="43"/>
      <c r="T21" s="43"/>
      <c r="U21" s="43"/>
      <c r="V21" s="43"/>
      <c r="W21" s="43"/>
    </row>
    <row r="22" spans="1:23" ht="13">
      <c r="A22" s="43"/>
      <c r="B22" s="43"/>
      <c r="C22" s="43"/>
      <c r="D22" s="43"/>
      <c r="E22" s="43"/>
      <c r="F22" s="43"/>
      <c r="G22" s="43"/>
      <c r="H22" s="43"/>
      <c r="I22" s="43"/>
      <c r="J22" s="43"/>
      <c r="K22" s="43"/>
      <c r="L22" s="43"/>
      <c r="M22" s="43"/>
      <c r="N22" s="43"/>
      <c r="O22" s="43"/>
      <c r="P22" s="43"/>
      <c r="Q22" s="43"/>
      <c r="R22" s="43"/>
      <c r="S22" s="43"/>
      <c r="T22" s="43"/>
      <c r="U22" s="43"/>
      <c r="V22" s="43"/>
      <c r="W22" s="43"/>
    </row>
    <row r="23" spans="1:23" ht="13">
      <c r="A23" s="43"/>
      <c r="B23" s="43"/>
      <c r="C23" s="43"/>
      <c r="D23" s="43"/>
      <c r="E23" s="43"/>
      <c r="F23" s="43"/>
      <c r="G23" s="43"/>
      <c r="H23" s="43"/>
      <c r="I23" s="43"/>
      <c r="J23" s="43"/>
      <c r="K23" s="43"/>
      <c r="L23" s="43"/>
      <c r="M23" s="43"/>
      <c r="N23" s="43"/>
      <c r="O23" s="43"/>
      <c r="P23" s="43"/>
      <c r="Q23" s="43"/>
      <c r="R23" s="43"/>
      <c r="S23" s="43"/>
      <c r="T23" s="43"/>
      <c r="U23" s="43"/>
      <c r="V23" s="43"/>
      <c r="W23" s="43"/>
    </row>
    <row r="24" spans="1:23" ht="13">
      <c r="A24" s="43"/>
      <c r="B24" s="43"/>
      <c r="C24" s="43"/>
      <c r="D24" s="43"/>
      <c r="E24" s="43"/>
      <c r="F24" s="43"/>
      <c r="G24" s="43"/>
      <c r="H24" s="43"/>
      <c r="I24" s="43"/>
      <c r="J24" s="43"/>
      <c r="K24" s="43"/>
      <c r="L24" s="43"/>
      <c r="M24" s="43"/>
      <c r="N24" s="43"/>
      <c r="O24" s="43"/>
      <c r="P24" s="43"/>
      <c r="Q24" s="43"/>
      <c r="R24" s="43"/>
      <c r="S24" s="43"/>
      <c r="T24" s="43"/>
      <c r="U24" s="43"/>
      <c r="V24" s="43"/>
      <c r="W24" s="43"/>
    </row>
    <row r="25" spans="1:23" ht="13">
      <c r="A25" s="43"/>
      <c r="B25" s="43"/>
      <c r="C25" s="43"/>
      <c r="D25" s="43"/>
      <c r="E25" s="43"/>
      <c r="F25" s="43"/>
      <c r="G25" s="43"/>
      <c r="H25" s="43"/>
      <c r="I25" s="43"/>
      <c r="J25" s="43"/>
      <c r="K25" s="43"/>
      <c r="L25" s="43"/>
      <c r="M25" s="43"/>
      <c r="N25" s="43"/>
      <c r="O25" s="43"/>
      <c r="P25" s="43"/>
      <c r="Q25" s="43"/>
      <c r="R25" s="43"/>
      <c r="S25" s="43"/>
      <c r="T25" s="43"/>
      <c r="U25" s="43"/>
      <c r="V25" s="43"/>
      <c r="W25" s="43"/>
    </row>
    <row r="26" spans="1:23" ht="13">
      <c r="A26" s="43"/>
      <c r="B26" s="43"/>
      <c r="C26" s="43"/>
      <c r="D26" s="43"/>
      <c r="E26" s="43"/>
      <c r="F26" s="43"/>
      <c r="G26" s="43"/>
      <c r="H26" s="43"/>
      <c r="I26" s="43"/>
      <c r="J26" s="43"/>
      <c r="K26" s="43"/>
      <c r="L26" s="43"/>
      <c r="M26" s="43"/>
      <c r="N26" s="43"/>
      <c r="O26" s="43"/>
      <c r="P26" s="43"/>
      <c r="Q26" s="43"/>
      <c r="R26" s="43"/>
      <c r="S26" s="43"/>
      <c r="T26" s="43"/>
      <c r="U26" s="43"/>
      <c r="V26" s="43"/>
      <c r="W26" s="43"/>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5" r:id="rId1" xr:uid="{00000000-0004-0000-0F00-000000000000}"/>
  </hyperlinks>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outlinePr summaryBelow="0" summaryRight="0"/>
  </sheetPr>
  <dimension ref="A1:W1000"/>
  <sheetViews>
    <sheetView zoomScale="50" zoomScaleNormal="50" workbookViewId="0">
      <selection activeCell="AC3" sqref="AC3"/>
    </sheetView>
  </sheetViews>
  <sheetFormatPr baseColWidth="10" defaultColWidth="14.5" defaultRowHeight="15.75" customHeight="1"/>
  <cols>
    <col min="1" max="1" width="49" customWidth="1"/>
    <col min="2" max="2" width="49.1640625" customWidth="1"/>
    <col min="3" max="3" width="19.1640625" customWidth="1"/>
    <col min="6" max="6" width="20.5" customWidth="1"/>
    <col min="7" max="7" width="17.1640625" customWidth="1"/>
    <col min="8" max="8" width="42" customWidth="1"/>
    <col min="9" max="9" width="16.1640625" customWidth="1"/>
    <col min="10" max="10" width="24.83203125" customWidth="1"/>
    <col min="12" max="12" width="27.1640625" customWidth="1"/>
    <col min="13" max="13" width="19.83203125" customWidth="1"/>
    <col min="14" max="14" width="17.1640625" customWidth="1"/>
    <col min="16" max="16" width="16.33203125" customWidth="1"/>
    <col min="17" max="17" width="37.33203125" customWidth="1"/>
    <col min="18" max="18" width="27.1640625" customWidth="1"/>
    <col min="19" max="19" width="18.33203125" customWidth="1"/>
    <col min="20" max="20" width="18.6640625" customWidth="1"/>
    <col min="21" max="21" width="23.6640625" customWidth="1"/>
    <col min="22" max="22" width="18.5" customWidth="1"/>
    <col min="23" max="23" width="21.33203125" customWidth="1"/>
  </cols>
  <sheetData>
    <row r="1" spans="1:23" ht="15.75" customHeight="1">
      <c r="A1" s="127" t="s">
        <v>276</v>
      </c>
      <c r="B1" s="100" t="s">
        <v>1</v>
      </c>
      <c r="C1" s="118"/>
      <c r="D1" s="118"/>
      <c r="E1" s="118"/>
      <c r="F1" s="118"/>
      <c r="G1" s="118"/>
      <c r="H1" s="118"/>
      <c r="I1" s="118"/>
      <c r="J1" s="118"/>
      <c r="K1" s="118"/>
      <c r="L1" s="118"/>
      <c r="M1" s="118"/>
      <c r="N1" s="118"/>
      <c r="O1" s="118"/>
      <c r="P1" s="118"/>
      <c r="Q1" s="100" t="s">
        <v>2</v>
      </c>
      <c r="R1" s="118"/>
      <c r="S1" s="118"/>
      <c r="T1" s="118"/>
      <c r="U1" s="118"/>
      <c r="V1" s="118"/>
      <c r="W1" s="74" t="s">
        <v>3</v>
      </c>
    </row>
    <row r="2" spans="1:23" ht="42">
      <c r="A2" s="123" t="s">
        <v>292</v>
      </c>
      <c r="B2" s="124" t="s">
        <v>5</v>
      </c>
      <c r="C2" s="124" t="s">
        <v>6</v>
      </c>
      <c r="D2" s="124" t="s">
        <v>7</v>
      </c>
      <c r="E2" s="124" t="s">
        <v>8</v>
      </c>
      <c r="F2" s="124" t="s">
        <v>9</v>
      </c>
      <c r="G2" s="124" t="s">
        <v>10</v>
      </c>
      <c r="H2" s="124" t="s">
        <v>11</v>
      </c>
      <c r="I2" s="124" t="s">
        <v>12</v>
      </c>
      <c r="J2" s="124" t="s">
        <v>13</v>
      </c>
      <c r="K2" s="124" t="s">
        <v>14</v>
      </c>
      <c r="L2" s="124" t="s">
        <v>15</v>
      </c>
      <c r="M2" s="124" t="s">
        <v>16</v>
      </c>
      <c r="N2" s="124" t="s">
        <v>17</v>
      </c>
      <c r="O2" s="124" t="s">
        <v>18</v>
      </c>
      <c r="P2" s="124" t="s">
        <v>19</v>
      </c>
      <c r="Q2" s="124" t="s">
        <v>20</v>
      </c>
      <c r="R2" s="124" t="s">
        <v>21</v>
      </c>
      <c r="S2" s="124" t="s">
        <v>22</v>
      </c>
      <c r="T2" s="124" t="s">
        <v>23</v>
      </c>
      <c r="U2" s="124" t="s">
        <v>24</v>
      </c>
      <c r="V2" s="124" t="s">
        <v>25</v>
      </c>
      <c r="W2" s="124" t="s">
        <v>26</v>
      </c>
    </row>
    <row r="3" spans="1:23" ht="319">
      <c r="A3" s="105" t="s">
        <v>264</v>
      </c>
      <c r="B3" s="105" t="s">
        <v>27</v>
      </c>
      <c r="C3" s="105" t="s">
        <v>260</v>
      </c>
      <c r="D3" s="105" t="s">
        <v>28</v>
      </c>
      <c r="E3" s="105" t="s">
        <v>29</v>
      </c>
      <c r="F3" s="105" t="s">
        <v>30</v>
      </c>
      <c r="G3" s="105" t="s">
        <v>31</v>
      </c>
      <c r="H3" s="105" t="s">
        <v>32</v>
      </c>
      <c r="I3" s="105" t="s">
        <v>33</v>
      </c>
      <c r="J3" s="105" t="s">
        <v>34</v>
      </c>
      <c r="K3" s="105" t="s">
        <v>35</v>
      </c>
      <c r="L3" s="105" t="s">
        <v>36</v>
      </c>
      <c r="M3" s="105" t="s">
        <v>37</v>
      </c>
      <c r="N3" s="106" t="s">
        <v>38</v>
      </c>
      <c r="O3" s="105" t="s">
        <v>39</v>
      </c>
      <c r="P3" s="105" t="s">
        <v>40</v>
      </c>
      <c r="Q3" s="105" t="s">
        <v>41</v>
      </c>
      <c r="R3" s="105" t="s">
        <v>42</v>
      </c>
      <c r="S3" s="105" t="s">
        <v>43</v>
      </c>
      <c r="T3" s="105" t="s">
        <v>44</v>
      </c>
      <c r="U3" s="105" t="s">
        <v>45</v>
      </c>
      <c r="V3" s="105" t="s">
        <v>46</v>
      </c>
      <c r="W3" s="84"/>
    </row>
    <row r="4" spans="1:23" ht="14">
      <c r="A4" s="86" t="s">
        <v>122</v>
      </c>
      <c r="B4" s="82" t="s">
        <v>48</v>
      </c>
      <c r="C4" s="83"/>
      <c r="D4" s="83"/>
      <c r="E4" s="82" t="s">
        <v>48</v>
      </c>
      <c r="F4" s="83"/>
      <c r="G4" s="82" t="s">
        <v>48</v>
      </c>
      <c r="H4" s="82" t="s">
        <v>48</v>
      </c>
      <c r="I4" s="82" t="s">
        <v>48</v>
      </c>
      <c r="J4" s="82" t="s">
        <v>48</v>
      </c>
      <c r="K4" s="83"/>
      <c r="L4" s="82" t="s">
        <v>48</v>
      </c>
      <c r="M4" s="83"/>
      <c r="N4" s="83"/>
      <c r="O4" s="83"/>
      <c r="P4" s="83"/>
      <c r="Q4" s="82" t="s">
        <v>48</v>
      </c>
      <c r="R4" s="82" t="s">
        <v>48</v>
      </c>
      <c r="S4" s="83"/>
      <c r="T4" s="83"/>
      <c r="U4" s="82" t="s">
        <v>48</v>
      </c>
      <c r="V4" s="82" t="s">
        <v>48</v>
      </c>
      <c r="W4" s="89">
        <f t="shared" ref="W4:W11" si="0">COUNTIF(B4:V4,"x")</f>
        <v>11</v>
      </c>
    </row>
    <row r="5" spans="1:23" ht="14">
      <c r="A5" s="87" t="s">
        <v>97</v>
      </c>
      <c r="B5" s="85" t="s">
        <v>48</v>
      </c>
      <c r="C5" s="85" t="s">
        <v>56</v>
      </c>
      <c r="D5" s="84"/>
      <c r="E5" s="85" t="s">
        <v>48</v>
      </c>
      <c r="F5" s="84" t="s">
        <v>52</v>
      </c>
      <c r="G5" s="84"/>
      <c r="H5" s="85" t="s">
        <v>48</v>
      </c>
      <c r="I5" s="85" t="s">
        <v>48</v>
      </c>
      <c r="J5" s="84"/>
      <c r="K5" s="85" t="s">
        <v>48</v>
      </c>
      <c r="L5" s="85" t="s">
        <v>48</v>
      </c>
      <c r="M5" s="85" t="s">
        <v>48</v>
      </c>
      <c r="N5" s="84"/>
      <c r="O5" s="84"/>
      <c r="P5" s="84"/>
      <c r="Q5" s="85" t="s">
        <v>48</v>
      </c>
      <c r="R5" s="84"/>
      <c r="S5" s="84"/>
      <c r="T5" s="84"/>
      <c r="U5" s="84"/>
      <c r="V5" s="84"/>
      <c r="W5" s="90">
        <f t="shared" si="0"/>
        <v>8</v>
      </c>
    </row>
    <row r="6" spans="1:23" ht="14">
      <c r="A6" s="86" t="s">
        <v>120</v>
      </c>
      <c r="B6" s="82" t="s">
        <v>48</v>
      </c>
      <c r="C6" s="83"/>
      <c r="D6" s="83"/>
      <c r="E6" s="82" t="s">
        <v>48</v>
      </c>
      <c r="F6" s="83" t="s">
        <v>71</v>
      </c>
      <c r="G6" s="82" t="s">
        <v>48</v>
      </c>
      <c r="H6" s="82" t="s">
        <v>48</v>
      </c>
      <c r="I6" s="83"/>
      <c r="J6" s="83"/>
      <c r="K6" s="82" t="s">
        <v>48</v>
      </c>
      <c r="L6" s="82" t="s">
        <v>48</v>
      </c>
      <c r="M6" s="83"/>
      <c r="N6" s="83"/>
      <c r="O6" s="83"/>
      <c r="P6" s="83"/>
      <c r="Q6" s="82" t="s">
        <v>48</v>
      </c>
      <c r="R6" s="82" t="s">
        <v>48</v>
      </c>
      <c r="S6" s="83"/>
      <c r="T6" s="83"/>
      <c r="U6" s="83"/>
      <c r="V6" s="83"/>
      <c r="W6" s="89">
        <f t="shared" si="0"/>
        <v>8</v>
      </c>
    </row>
    <row r="7" spans="1:23" ht="14">
      <c r="A7" s="87" t="s">
        <v>129</v>
      </c>
      <c r="B7" s="85" t="s">
        <v>48</v>
      </c>
      <c r="C7" s="84"/>
      <c r="D7" s="85" t="s">
        <v>48</v>
      </c>
      <c r="E7" s="85" t="s">
        <v>48</v>
      </c>
      <c r="F7" s="84"/>
      <c r="G7" s="85" t="s">
        <v>48</v>
      </c>
      <c r="H7" s="85" t="s">
        <v>48</v>
      </c>
      <c r="I7" s="84"/>
      <c r="J7" s="85" t="s">
        <v>48</v>
      </c>
      <c r="K7" s="84"/>
      <c r="L7" s="84"/>
      <c r="M7" s="84"/>
      <c r="N7" s="84"/>
      <c r="O7" s="84"/>
      <c r="P7" s="84"/>
      <c r="Q7" s="85" t="s">
        <v>48</v>
      </c>
      <c r="R7" s="84"/>
      <c r="S7" s="84"/>
      <c r="T7" s="84"/>
      <c r="U7" s="84"/>
      <c r="V7" s="85" t="s">
        <v>48</v>
      </c>
      <c r="W7" s="90">
        <f t="shared" si="0"/>
        <v>8</v>
      </c>
    </row>
    <row r="8" spans="1:23" ht="14">
      <c r="A8" s="86" t="str">
        <f>HYPERLINK("http://textizen.com/","Textizen")</f>
        <v>Textizen</v>
      </c>
      <c r="B8" s="82" t="s">
        <v>48</v>
      </c>
      <c r="C8" s="83"/>
      <c r="D8" s="82"/>
      <c r="E8" s="82" t="s">
        <v>48</v>
      </c>
      <c r="F8" s="83" t="s">
        <v>128</v>
      </c>
      <c r="G8" s="83"/>
      <c r="H8" s="83"/>
      <c r="I8" s="82" t="s">
        <v>48</v>
      </c>
      <c r="J8" s="82" t="s">
        <v>48</v>
      </c>
      <c r="K8" s="82" t="s">
        <v>48</v>
      </c>
      <c r="L8" s="83"/>
      <c r="M8" s="83"/>
      <c r="N8" s="83"/>
      <c r="O8" s="83"/>
      <c r="P8" s="83"/>
      <c r="Q8" s="82" t="s">
        <v>48</v>
      </c>
      <c r="R8" s="83"/>
      <c r="S8" s="83"/>
      <c r="T8" s="83"/>
      <c r="U8" s="83"/>
      <c r="V8" s="82" t="s">
        <v>48</v>
      </c>
      <c r="W8" s="89">
        <f t="shared" si="0"/>
        <v>7</v>
      </c>
    </row>
    <row r="9" spans="1:23" ht="14">
      <c r="A9" s="87" t="s">
        <v>104</v>
      </c>
      <c r="B9" s="84" t="s">
        <v>48</v>
      </c>
      <c r="C9" s="84" t="s">
        <v>48</v>
      </c>
      <c r="D9" s="85" t="s">
        <v>48</v>
      </c>
      <c r="E9" s="84"/>
      <c r="F9" s="84"/>
      <c r="G9" s="84"/>
      <c r="H9" s="85" t="s">
        <v>48</v>
      </c>
      <c r="I9" s="85" t="s">
        <v>48</v>
      </c>
      <c r="J9" s="84"/>
      <c r="K9" s="84"/>
      <c r="L9" s="84"/>
      <c r="M9" s="84"/>
      <c r="N9" s="84"/>
      <c r="O9" s="84"/>
      <c r="P9" s="84"/>
      <c r="Q9" s="85" t="s">
        <v>48</v>
      </c>
      <c r="R9" s="84"/>
      <c r="S9" s="84"/>
      <c r="T9" s="84"/>
      <c r="U9" s="84"/>
      <c r="V9" s="84"/>
      <c r="W9" s="90">
        <f t="shared" si="0"/>
        <v>6</v>
      </c>
    </row>
    <row r="10" spans="1:23" ht="14">
      <c r="A10" s="86" t="s">
        <v>117</v>
      </c>
      <c r="B10" s="82" t="s">
        <v>48</v>
      </c>
      <c r="C10" s="82"/>
      <c r="D10" s="82"/>
      <c r="E10" s="82" t="s">
        <v>48</v>
      </c>
      <c r="F10" s="83"/>
      <c r="G10" s="83"/>
      <c r="H10" s="83"/>
      <c r="I10" s="83"/>
      <c r="J10" s="82" t="s">
        <v>48</v>
      </c>
      <c r="K10" s="83"/>
      <c r="L10" s="83"/>
      <c r="M10" s="83"/>
      <c r="N10" s="83"/>
      <c r="O10" s="83"/>
      <c r="P10" s="83"/>
      <c r="Q10" s="82" t="s">
        <v>48</v>
      </c>
      <c r="R10" s="83"/>
      <c r="S10" s="83"/>
      <c r="T10" s="83"/>
      <c r="U10" s="82" t="s">
        <v>48</v>
      </c>
      <c r="V10" s="82" t="s">
        <v>48</v>
      </c>
      <c r="W10" s="89">
        <f t="shared" si="0"/>
        <v>6</v>
      </c>
    </row>
    <row r="11" spans="1:23" ht="14">
      <c r="A11" s="87" t="s">
        <v>48</v>
      </c>
      <c r="B11" s="85" t="s">
        <v>48</v>
      </c>
      <c r="C11" s="84"/>
      <c r="D11" s="84"/>
      <c r="E11" s="85" t="s">
        <v>48</v>
      </c>
      <c r="F11" s="84"/>
      <c r="G11" s="84"/>
      <c r="H11" s="84"/>
      <c r="I11" s="84"/>
      <c r="J11" s="84"/>
      <c r="K11" s="84"/>
      <c r="L11" s="84"/>
      <c r="M11" s="84"/>
      <c r="N11" s="84"/>
      <c r="O11" s="84"/>
      <c r="P11" s="84"/>
      <c r="Q11" s="85" t="s">
        <v>48</v>
      </c>
      <c r="R11" s="84"/>
      <c r="S11" s="84"/>
      <c r="T11" s="84"/>
      <c r="U11" s="84"/>
      <c r="V11" s="85" t="s">
        <v>48</v>
      </c>
      <c r="W11" s="90">
        <f t="shared" si="0"/>
        <v>4</v>
      </c>
    </row>
    <row r="12" spans="1:23" ht="13">
      <c r="A12" s="43"/>
      <c r="B12" s="43"/>
      <c r="C12" s="43"/>
      <c r="D12" s="43"/>
      <c r="E12" s="43"/>
      <c r="F12" s="43"/>
      <c r="G12" s="43"/>
      <c r="H12" s="43"/>
      <c r="I12" s="43"/>
      <c r="J12" s="43"/>
      <c r="K12" s="43"/>
      <c r="L12" s="43"/>
      <c r="M12" s="43"/>
      <c r="N12" s="43"/>
      <c r="O12" s="43"/>
      <c r="P12" s="43"/>
      <c r="Q12" s="43"/>
      <c r="R12" s="43"/>
      <c r="S12" s="43"/>
      <c r="T12" s="43"/>
      <c r="U12" s="43"/>
      <c r="V12" s="43"/>
      <c r="W12" s="43"/>
    </row>
    <row r="13" spans="1:23" ht="13">
      <c r="A13" s="43"/>
      <c r="B13" s="43"/>
      <c r="C13" s="43"/>
      <c r="D13" s="43"/>
      <c r="E13" s="43"/>
      <c r="F13" s="43"/>
      <c r="G13" s="43"/>
      <c r="H13" s="43"/>
      <c r="I13" s="43"/>
      <c r="J13" s="43"/>
      <c r="K13" s="43"/>
      <c r="L13" s="43"/>
      <c r="M13" s="43"/>
      <c r="N13" s="43"/>
      <c r="O13" s="43"/>
      <c r="P13" s="43"/>
      <c r="Q13" s="43"/>
      <c r="R13" s="43"/>
      <c r="S13" s="43"/>
      <c r="T13" s="43"/>
      <c r="U13" s="43"/>
      <c r="V13" s="43"/>
      <c r="W13" s="43"/>
    </row>
    <row r="14" spans="1:23" ht="13">
      <c r="A14" s="43"/>
      <c r="B14" s="43"/>
      <c r="C14" s="43"/>
      <c r="D14" s="43"/>
      <c r="E14" s="43"/>
      <c r="F14" s="43"/>
      <c r="G14" s="43"/>
      <c r="H14" s="43"/>
      <c r="I14" s="43"/>
      <c r="J14" s="43"/>
      <c r="K14" s="43"/>
      <c r="L14" s="43"/>
      <c r="M14" s="43"/>
      <c r="N14" s="43"/>
      <c r="O14" s="43"/>
      <c r="P14" s="43"/>
      <c r="Q14" s="43"/>
      <c r="R14" s="43"/>
      <c r="S14" s="43"/>
      <c r="T14" s="43"/>
      <c r="U14" s="43"/>
      <c r="V14" s="43"/>
      <c r="W14" s="43"/>
    </row>
    <row r="15" spans="1:23" ht="13">
      <c r="A15" s="43"/>
      <c r="B15" s="43"/>
      <c r="C15" s="43"/>
      <c r="D15" s="43"/>
      <c r="E15" s="43"/>
      <c r="F15" s="43"/>
      <c r="G15" s="43"/>
      <c r="H15" s="43"/>
      <c r="I15" s="43"/>
      <c r="J15" s="43"/>
      <c r="K15" s="43"/>
      <c r="L15" s="43"/>
      <c r="M15" s="43"/>
      <c r="N15" s="43"/>
      <c r="O15" s="43"/>
      <c r="P15" s="43"/>
      <c r="Q15" s="43"/>
      <c r="R15" s="43"/>
      <c r="S15" s="43"/>
      <c r="T15" s="43"/>
      <c r="U15" s="43"/>
      <c r="V15" s="43"/>
      <c r="W15" s="43"/>
    </row>
    <row r="16" spans="1:23" ht="13">
      <c r="A16" s="43"/>
      <c r="B16" s="43"/>
      <c r="C16" s="43"/>
      <c r="D16" s="43"/>
      <c r="E16" s="43"/>
      <c r="F16" s="43"/>
      <c r="G16" s="43"/>
      <c r="H16" s="43"/>
      <c r="I16" s="43"/>
      <c r="J16" s="43"/>
      <c r="K16" s="43"/>
      <c r="L16" s="43"/>
      <c r="M16" s="43"/>
      <c r="N16" s="43"/>
      <c r="O16" s="43"/>
      <c r="P16" s="43"/>
      <c r="Q16" s="43"/>
      <c r="R16" s="43"/>
      <c r="S16" s="43"/>
      <c r="T16" s="43"/>
      <c r="U16" s="43"/>
      <c r="V16" s="43"/>
      <c r="W16" s="43"/>
    </row>
    <row r="17" spans="1:23" ht="13">
      <c r="A17" s="43"/>
      <c r="B17" s="43"/>
      <c r="C17" s="43"/>
      <c r="D17" s="43"/>
      <c r="E17" s="43"/>
      <c r="F17" s="43"/>
      <c r="G17" s="43"/>
      <c r="H17" s="43"/>
      <c r="I17" s="43"/>
      <c r="J17" s="43"/>
      <c r="K17" s="43"/>
      <c r="L17" s="43"/>
      <c r="M17" s="43"/>
      <c r="N17" s="43"/>
      <c r="O17" s="43"/>
      <c r="P17" s="43"/>
      <c r="Q17" s="43"/>
      <c r="R17" s="43"/>
      <c r="S17" s="43"/>
      <c r="T17" s="43"/>
      <c r="U17" s="43"/>
      <c r="V17" s="43"/>
      <c r="W17" s="43"/>
    </row>
    <row r="18" spans="1:23" ht="13">
      <c r="A18" s="43"/>
      <c r="B18" s="43"/>
      <c r="C18" s="43"/>
      <c r="D18" s="43"/>
      <c r="E18" s="43"/>
      <c r="F18" s="43"/>
      <c r="G18" s="43"/>
      <c r="H18" s="43"/>
      <c r="I18" s="43"/>
      <c r="J18" s="43"/>
      <c r="K18" s="43"/>
      <c r="L18" s="43"/>
      <c r="M18" s="43"/>
      <c r="N18" s="43"/>
      <c r="O18" s="43"/>
      <c r="P18" s="43"/>
      <c r="Q18" s="43"/>
      <c r="R18" s="43"/>
      <c r="S18" s="43"/>
      <c r="T18" s="43"/>
      <c r="U18" s="43"/>
      <c r="V18" s="43"/>
      <c r="W18" s="43"/>
    </row>
    <row r="19" spans="1:23" ht="13">
      <c r="A19" s="43"/>
      <c r="B19" s="43"/>
      <c r="C19" s="43"/>
      <c r="D19" s="43"/>
      <c r="E19" s="43"/>
      <c r="F19" s="43"/>
      <c r="G19" s="43"/>
      <c r="H19" s="43"/>
      <c r="I19" s="43"/>
      <c r="J19" s="43"/>
      <c r="K19" s="43"/>
      <c r="L19" s="43"/>
      <c r="M19" s="43"/>
      <c r="N19" s="43"/>
      <c r="O19" s="43"/>
      <c r="P19" s="43"/>
      <c r="Q19" s="43"/>
      <c r="R19" s="43"/>
      <c r="S19" s="43"/>
      <c r="T19" s="43"/>
      <c r="U19" s="43"/>
      <c r="V19" s="43"/>
      <c r="W19" s="43"/>
    </row>
    <row r="20" spans="1:23" ht="13">
      <c r="A20" s="43"/>
      <c r="B20" s="43"/>
      <c r="C20" s="43"/>
      <c r="D20" s="43"/>
      <c r="E20" s="43"/>
      <c r="F20" s="43"/>
      <c r="G20" s="43"/>
      <c r="H20" s="43"/>
      <c r="I20" s="43"/>
      <c r="J20" s="43"/>
      <c r="K20" s="43"/>
      <c r="L20" s="43"/>
      <c r="M20" s="43"/>
      <c r="N20" s="43"/>
      <c r="O20" s="43"/>
      <c r="P20" s="43"/>
      <c r="Q20" s="43"/>
      <c r="R20" s="43"/>
      <c r="S20" s="43"/>
      <c r="T20" s="43"/>
      <c r="U20" s="43"/>
      <c r="V20" s="43"/>
      <c r="W20" s="43"/>
    </row>
    <row r="21" spans="1:23" ht="13">
      <c r="A21" s="43"/>
      <c r="B21" s="43"/>
      <c r="C21" s="43"/>
      <c r="D21" s="43"/>
      <c r="E21" s="43"/>
      <c r="F21" s="43"/>
      <c r="G21" s="43"/>
      <c r="H21" s="43"/>
      <c r="I21" s="43"/>
      <c r="J21" s="43"/>
      <c r="K21" s="43"/>
      <c r="L21" s="43"/>
      <c r="M21" s="43"/>
      <c r="N21" s="43"/>
      <c r="O21" s="43"/>
      <c r="P21" s="43"/>
      <c r="Q21" s="43"/>
      <c r="R21" s="43"/>
      <c r="S21" s="43"/>
      <c r="T21" s="43"/>
      <c r="U21" s="43"/>
      <c r="V21" s="43"/>
      <c r="W21" s="43"/>
    </row>
    <row r="22" spans="1:23" ht="13">
      <c r="A22" s="43"/>
      <c r="B22" s="43"/>
      <c r="C22" s="43"/>
      <c r="D22" s="43"/>
      <c r="E22" s="43"/>
      <c r="F22" s="43"/>
      <c r="G22" s="43"/>
      <c r="H22" s="43"/>
      <c r="I22" s="43"/>
      <c r="J22" s="43"/>
      <c r="K22" s="43"/>
      <c r="L22" s="43"/>
      <c r="M22" s="43"/>
      <c r="N22" s="43"/>
      <c r="O22" s="43"/>
      <c r="P22" s="43"/>
      <c r="Q22" s="43"/>
      <c r="R22" s="43"/>
      <c r="S22" s="43"/>
      <c r="T22" s="43"/>
      <c r="U22" s="43"/>
      <c r="V22" s="43"/>
      <c r="W22" s="43"/>
    </row>
    <row r="23" spans="1:23" ht="13">
      <c r="A23" s="43"/>
      <c r="B23" s="43"/>
      <c r="C23" s="43"/>
      <c r="D23" s="43"/>
      <c r="E23" s="43"/>
      <c r="F23" s="43"/>
      <c r="G23" s="43"/>
      <c r="H23" s="43"/>
      <c r="I23" s="43"/>
      <c r="J23" s="43"/>
      <c r="K23" s="43"/>
      <c r="L23" s="43"/>
      <c r="M23" s="43"/>
      <c r="N23" s="43"/>
      <c r="O23" s="43"/>
      <c r="P23" s="43"/>
      <c r="Q23" s="43"/>
      <c r="R23" s="43"/>
      <c r="S23" s="43"/>
      <c r="T23" s="43"/>
      <c r="U23" s="43"/>
      <c r="V23" s="43"/>
      <c r="W23" s="43"/>
    </row>
    <row r="24" spans="1:23" ht="13">
      <c r="A24" s="43"/>
      <c r="B24" s="43"/>
      <c r="C24" s="43"/>
      <c r="D24" s="43"/>
      <c r="E24" s="43"/>
      <c r="F24" s="43"/>
      <c r="G24" s="43"/>
      <c r="H24" s="43"/>
      <c r="I24" s="43"/>
      <c r="J24" s="43"/>
      <c r="K24" s="43"/>
      <c r="L24" s="43"/>
      <c r="M24" s="43"/>
      <c r="N24" s="43"/>
      <c r="O24" s="43"/>
      <c r="P24" s="43"/>
      <c r="Q24" s="43"/>
      <c r="R24" s="43"/>
      <c r="S24" s="43"/>
      <c r="T24" s="43"/>
      <c r="U24" s="43"/>
      <c r="V24" s="43"/>
      <c r="W24" s="43"/>
    </row>
    <row r="25" spans="1:23" ht="13">
      <c r="A25" s="43"/>
      <c r="B25" s="43"/>
      <c r="C25" s="43"/>
      <c r="D25" s="43"/>
      <c r="E25" s="43"/>
      <c r="F25" s="43"/>
      <c r="G25" s="43"/>
      <c r="H25" s="43"/>
      <c r="I25" s="43"/>
      <c r="J25" s="43"/>
      <c r="K25" s="43"/>
      <c r="L25" s="43"/>
      <c r="M25" s="43"/>
      <c r="N25" s="43"/>
      <c r="O25" s="43"/>
      <c r="P25" s="43"/>
      <c r="Q25" s="43"/>
      <c r="R25" s="43"/>
      <c r="S25" s="43"/>
      <c r="T25" s="43"/>
      <c r="U25" s="43"/>
      <c r="V25" s="43"/>
      <c r="W25" s="43"/>
    </row>
    <row r="26" spans="1:23" ht="13">
      <c r="A26" s="43"/>
      <c r="B26" s="43"/>
      <c r="C26" s="43"/>
      <c r="D26" s="43"/>
      <c r="E26" s="43"/>
      <c r="F26" s="43"/>
      <c r="G26" s="43"/>
      <c r="H26" s="43"/>
      <c r="I26" s="43"/>
      <c r="J26" s="43"/>
      <c r="K26" s="43"/>
      <c r="L26" s="43"/>
      <c r="M26" s="43"/>
      <c r="N26" s="43"/>
      <c r="O26" s="43"/>
      <c r="P26" s="43"/>
      <c r="Q26" s="43"/>
      <c r="R26" s="43"/>
      <c r="S26" s="43"/>
      <c r="T26" s="43"/>
      <c r="U26" s="43"/>
      <c r="V26" s="43"/>
      <c r="W26" s="43"/>
    </row>
    <row r="27" spans="1:23" ht="13">
      <c r="A27" s="43"/>
      <c r="B27" s="43"/>
      <c r="C27" s="43"/>
      <c r="D27" s="43"/>
      <c r="E27" s="43"/>
      <c r="F27" s="43"/>
      <c r="G27" s="43"/>
      <c r="H27" s="43"/>
      <c r="I27" s="43"/>
      <c r="J27" s="43"/>
      <c r="K27" s="43"/>
      <c r="L27" s="43"/>
      <c r="M27" s="43"/>
      <c r="N27" s="43"/>
      <c r="O27" s="43"/>
      <c r="P27" s="43"/>
      <c r="Q27" s="43"/>
      <c r="R27" s="43"/>
      <c r="S27" s="43"/>
      <c r="T27" s="43"/>
      <c r="U27" s="43"/>
      <c r="V27" s="43"/>
      <c r="W27" s="43"/>
    </row>
    <row r="28" spans="1:23" ht="13">
      <c r="A28" s="43"/>
      <c r="B28" s="43"/>
      <c r="C28" s="43"/>
      <c r="D28" s="43"/>
      <c r="E28" s="43"/>
      <c r="F28" s="43"/>
      <c r="G28" s="43"/>
      <c r="H28" s="43"/>
      <c r="I28" s="43"/>
      <c r="J28" s="43"/>
      <c r="K28" s="43"/>
      <c r="L28" s="43"/>
      <c r="M28" s="43"/>
      <c r="N28" s="43"/>
      <c r="O28" s="43"/>
      <c r="P28" s="43"/>
      <c r="Q28" s="43"/>
      <c r="R28" s="43"/>
      <c r="S28" s="43"/>
      <c r="T28" s="43"/>
      <c r="U28" s="43"/>
      <c r="V28" s="43"/>
      <c r="W28" s="43"/>
    </row>
    <row r="29" spans="1:23" ht="13">
      <c r="A29" s="43"/>
      <c r="B29" s="43"/>
      <c r="C29" s="43"/>
      <c r="D29" s="43"/>
      <c r="E29" s="43"/>
      <c r="F29" s="43"/>
      <c r="G29" s="43"/>
      <c r="H29" s="43"/>
      <c r="I29" s="43"/>
      <c r="J29" s="43"/>
      <c r="K29" s="43"/>
      <c r="L29" s="43"/>
      <c r="M29" s="43"/>
      <c r="N29" s="43"/>
      <c r="O29" s="43"/>
      <c r="P29" s="43"/>
      <c r="Q29" s="43"/>
      <c r="R29" s="43"/>
      <c r="S29" s="43"/>
      <c r="T29" s="43"/>
      <c r="U29" s="43"/>
      <c r="V29" s="43"/>
      <c r="W29" s="43"/>
    </row>
    <row r="30" spans="1:23" ht="13">
      <c r="A30" s="43"/>
      <c r="B30" s="43"/>
      <c r="C30" s="43"/>
      <c r="D30" s="43"/>
      <c r="E30" s="43"/>
      <c r="F30" s="43"/>
      <c r="G30" s="43"/>
      <c r="H30" s="43"/>
      <c r="I30" s="43"/>
      <c r="J30" s="43"/>
      <c r="K30" s="43"/>
      <c r="L30" s="43"/>
      <c r="M30" s="43"/>
      <c r="N30" s="43"/>
      <c r="O30" s="43"/>
      <c r="P30" s="43"/>
      <c r="Q30" s="43"/>
      <c r="R30" s="43"/>
      <c r="S30" s="43"/>
      <c r="T30" s="43"/>
      <c r="U30" s="43"/>
      <c r="V30" s="43"/>
      <c r="W30" s="43"/>
    </row>
    <row r="31" spans="1:23" ht="13">
      <c r="A31" s="43"/>
      <c r="B31" s="43"/>
      <c r="C31" s="43"/>
      <c r="D31" s="43"/>
      <c r="E31" s="43"/>
      <c r="F31" s="43"/>
      <c r="G31" s="43"/>
      <c r="H31" s="43"/>
      <c r="I31" s="43"/>
      <c r="J31" s="43"/>
      <c r="K31" s="43"/>
      <c r="L31" s="43"/>
      <c r="M31" s="43"/>
      <c r="N31" s="43"/>
      <c r="O31" s="43"/>
      <c r="P31" s="43"/>
      <c r="Q31" s="43"/>
      <c r="R31" s="43"/>
      <c r="S31" s="43"/>
      <c r="T31" s="43"/>
      <c r="U31" s="43"/>
      <c r="V31" s="43"/>
      <c r="W31" s="43"/>
    </row>
    <row r="32" spans="1:23" ht="13">
      <c r="A32" s="43"/>
      <c r="B32" s="43"/>
      <c r="C32" s="43"/>
      <c r="D32" s="43"/>
      <c r="E32" s="43"/>
      <c r="F32" s="43"/>
      <c r="G32" s="43"/>
      <c r="H32" s="43"/>
      <c r="I32" s="43"/>
      <c r="J32" s="43"/>
      <c r="K32" s="43"/>
      <c r="L32" s="43"/>
      <c r="M32" s="43"/>
      <c r="N32" s="43"/>
      <c r="O32" s="43"/>
      <c r="P32" s="43"/>
      <c r="Q32" s="43"/>
      <c r="R32" s="43"/>
      <c r="S32" s="43"/>
      <c r="T32" s="43"/>
      <c r="U32" s="43"/>
      <c r="V32" s="43"/>
      <c r="W32" s="43"/>
    </row>
    <row r="33" spans="1:23" ht="13">
      <c r="A33" s="43"/>
      <c r="B33" s="43"/>
      <c r="C33" s="43"/>
      <c r="D33" s="43"/>
      <c r="E33" s="43"/>
      <c r="F33" s="43"/>
      <c r="G33" s="43"/>
      <c r="H33" s="43"/>
      <c r="I33" s="43"/>
      <c r="J33" s="43"/>
      <c r="K33" s="43"/>
      <c r="L33" s="43"/>
      <c r="M33" s="43"/>
      <c r="N33" s="43"/>
      <c r="O33" s="43"/>
      <c r="P33" s="43"/>
      <c r="Q33" s="43"/>
      <c r="R33" s="43"/>
      <c r="S33" s="43"/>
      <c r="T33" s="43"/>
      <c r="U33" s="43"/>
      <c r="V33" s="43"/>
      <c r="W33" s="43"/>
    </row>
    <row r="34" spans="1:23" ht="13">
      <c r="A34" s="43"/>
      <c r="B34" s="43"/>
      <c r="C34" s="43"/>
      <c r="D34" s="43"/>
      <c r="E34" s="43"/>
      <c r="F34" s="43"/>
      <c r="G34" s="43"/>
      <c r="H34" s="43"/>
      <c r="I34" s="43"/>
      <c r="J34" s="43"/>
      <c r="K34" s="43"/>
      <c r="L34" s="43"/>
      <c r="M34" s="43"/>
      <c r="N34" s="43"/>
      <c r="O34" s="43"/>
      <c r="P34" s="43"/>
      <c r="Q34" s="43"/>
      <c r="R34" s="43"/>
      <c r="S34" s="43"/>
      <c r="T34" s="43"/>
      <c r="U34" s="43"/>
      <c r="V34" s="43"/>
      <c r="W34" s="43"/>
    </row>
    <row r="35" spans="1:23" ht="13">
      <c r="A35" s="43"/>
      <c r="B35" s="43"/>
      <c r="C35" s="43"/>
      <c r="D35" s="43"/>
      <c r="E35" s="43"/>
      <c r="F35" s="43"/>
      <c r="G35" s="43"/>
      <c r="H35" s="43"/>
      <c r="I35" s="43"/>
      <c r="J35" s="43"/>
      <c r="K35" s="43"/>
      <c r="L35" s="43"/>
      <c r="M35" s="43"/>
      <c r="N35" s="43"/>
      <c r="O35" s="43"/>
      <c r="P35" s="43"/>
      <c r="Q35" s="43"/>
      <c r="R35" s="43"/>
      <c r="S35" s="43"/>
      <c r="T35" s="43"/>
      <c r="U35" s="43"/>
      <c r="V35" s="43"/>
      <c r="W35" s="43"/>
    </row>
    <row r="36" spans="1:23" ht="13">
      <c r="A36" s="43"/>
      <c r="B36" s="43"/>
      <c r="C36" s="43"/>
      <c r="D36" s="43"/>
      <c r="E36" s="43"/>
      <c r="F36" s="43"/>
      <c r="G36" s="43"/>
      <c r="H36" s="43"/>
      <c r="I36" s="43"/>
      <c r="J36" s="43"/>
      <c r="K36" s="43"/>
      <c r="L36" s="43"/>
      <c r="M36" s="43"/>
      <c r="N36" s="43"/>
      <c r="O36" s="43"/>
      <c r="P36" s="43"/>
      <c r="Q36" s="43"/>
      <c r="R36" s="43"/>
      <c r="S36" s="43"/>
      <c r="T36" s="43"/>
      <c r="U36" s="43"/>
      <c r="V36" s="43"/>
      <c r="W36" s="43"/>
    </row>
    <row r="37" spans="1:23" ht="13">
      <c r="A37" s="43"/>
      <c r="B37" s="43"/>
      <c r="C37" s="43"/>
      <c r="D37" s="43"/>
      <c r="E37" s="43"/>
      <c r="F37" s="43"/>
      <c r="G37" s="43"/>
      <c r="H37" s="43"/>
      <c r="I37" s="43"/>
      <c r="J37" s="43"/>
      <c r="K37" s="43"/>
      <c r="L37" s="43"/>
      <c r="M37" s="43"/>
      <c r="N37" s="43"/>
      <c r="O37" s="43"/>
      <c r="P37" s="43"/>
      <c r="Q37" s="43"/>
      <c r="R37" s="43"/>
      <c r="S37" s="43"/>
      <c r="T37" s="43"/>
      <c r="U37" s="43"/>
      <c r="V37" s="43"/>
      <c r="W37" s="43"/>
    </row>
    <row r="38" spans="1:23" ht="13">
      <c r="A38" s="43"/>
      <c r="B38" s="43"/>
      <c r="C38" s="43"/>
      <c r="D38" s="43"/>
      <c r="E38" s="43"/>
      <c r="F38" s="43"/>
      <c r="G38" s="43"/>
      <c r="H38" s="43"/>
      <c r="I38" s="43"/>
      <c r="J38" s="43"/>
      <c r="K38" s="43"/>
      <c r="L38" s="43"/>
      <c r="M38" s="43"/>
      <c r="N38" s="43"/>
      <c r="O38" s="43"/>
      <c r="P38" s="43"/>
      <c r="Q38" s="43"/>
      <c r="R38" s="43"/>
      <c r="S38" s="43"/>
      <c r="T38" s="43"/>
      <c r="U38" s="43"/>
      <c r="V38" s="43"/>
      <c r="W38" s="43"/>
    </row>
    <row r="39" spans="1:23" ht="13">
      <c r="A39" s="43"/>
      <c r="B39" s="43"/>
      <c r="C39" s="43"/>
      <c r="D39" s="43"/>
      <c r="E39" s="43"/>
      <c r="F39" s="43"/>
      <c r="G39" s="43"/>
      <c r="H39" s="43"/>
      <c r="I39" s="43"/>
      <c r="J39" s="43"/>
      <c r="K39" s="43"/>
      <c r="L39" s="43"/>
      <c r="M39" s="43"/>
      <c r="N39" s="43"/>
      <c r="O39" s="43"/>
      <c r="P39" s="43"/>
      <c r="Q39" s="43"/>
      <c r="R39" s="43"/>
      <c r="S39" s="43"/>
      <c r="T39" s="43"/>
      <c r="U39" s="43"/>
      <c r="V39" s="43"/>
      <c r="W39" s="43"/>
    </row>
    <row r="40" spans="1:23" ht="13">
      <c r="A40" s="43"/>
      <c r="B40" s="43"/>
      <c r="C40" s="43"/>
      <c r="D40" s="43"/>
      <c r="E40" s="43"/>
      <c r="F40" s="43"/>
      <c r="G40" s="43"/>
      <c r="H40" s="43"/>
      <c r="I40" s="43"/>
      <c r="J40" s="43"/>
      <c r="K40" s="43"/>
      <c r="L40" s="43"/>
      <c r="M40" s="43"/>
      <c r="N40" s="43"/>
      <c r="O40" s="43"/>
      <c r="P40" s="43"/>
      <c r="Q40" s="43"/>
      <c r="R40" s="43"/>
      <c r="S40" s="43"/>
      <c r="T40" s="43"/>
      <c r="U40" s="43"/>
      <c r="V40" s="43"/>
      <c r="W40" s="43"/>
    </row>
    <row r="41" spans="1:23" ht="13">
      <c r="A41" s="43"/>
      <c r="B41" s="43"/>
      <c r="C41" s="43"/>
      <c r="D41" s="43"/>
      <c r="E41" s="43"/>
      <c r="F41" s="43"/>
      <c r="G41" s="43"/>
      <c r="H41" s="43"/>
      <c r="I41" s="43"/>
      <c r="J41" s="43"/>
      <c r="K41" s="43"/>
      <c r="L41" s="43"/>
      <c r="M41" s="43"/>
      <c r="N41" s="43"/>
      <c r="O41" s="43"/>
      <c r="P41" s="43"/>
      <c r="Q41" s="43"/>
      <c r="R41" s="43"/>
      <c r="S41" s="43"/>
      <c r="T41" s="43"/>
      <c r="U41" s="43"/>
      <c r="V41" s="43"/>
      <c r="W41" s="43"/>
    </row>
    <row r="42" spans="1:23" ht="13">
      <c r="A42" s="43"/>
      <c r="B42" s="43"/>
      <c r="C42" s="43"/>
      <c r="D42" s="43"/>
      <c r="E42" s="43"/>
      <c r="F42" s="43"/>
      <c r="G42" s="43"/>
      <c r="H42" s="43"/>
      <c r="I42" s="43"/>
      <c r="J42" s="43"/>
      <c r="K42" s="43"/>
      <c r="L42" s="43"/>
      <c r="M42" s="43"/>
      <c r="N42" s="43"/>
      <c r="O42" s="43"/>
      <c r="P42" s="43"/>
      <c r="Q42" s="43"/>
      <c r="R42" s="43"/>
      <c r="S42" s="43"/>
      <c r="T42" s="43"/>
      <c r="U42" s="43"/>
      <c r="V42" s="43"/>
      <c r="W42" s="43"/>
    </row>
    <row r="43" spans="1:23" ht="13">
      <c r="A43" s="43"/>
      <c r="B43" s="43"/>
      <c r="C43" s="43"/>
      <c r="D43" s="43"/>
      <c r="E43" s="43"/>
      <c r="F43" s="43"/>
      <c r="G43" s="43"/>
      <c r="H43" s="43"/>
      <c r="I43" s="43"/>
      <c r="J43" s="43"/>
      <c r="K43" s="43"/>
      <c r="L43" s="43"/>
      <c r="M43" s="43"/>
      <c r="N43" s="43"/>
      <c r="O43" s="43"/>
      <c r="P43" s="43"/>
      <c r="Q43" s="43"/>
      <c r="R43" s="43"/>
      <c r="S43" s="43"/>
      <c r="T43" s="43"/>
      <c r="U43" s="43"/>
      <c r="V43" s="43"/>
      <c r="W43" s="43"/>
    </row>
    <row r="44" spans="1:23" ht="13">
      <c r="A44" s="43"/>
      <c r="B44" s="43"/>
      <c r="C44" s="43"/>
      <c r="D44" s="43"/>
      <c r="E44" s="43"/>
      <c r="F44" s="43"/>
      <c r="G44" s="43"/>
      <c r="H44" s="43"/>
      <c r="I44" s="43"/>
      <c r="J44" s="43"/>
      <c r="K44" s="43"/>
      <c r="L44" s="43"/>
      <c r="M44" s="43"/>
      <c r="N44" s="43"/>
      <c r="O44" s="43"/>
      <c r="P44" s="43"/>
      <c r="Q44" s="43"/>
      <c r="R44" s="43"/>
      <c r="S44" s="43"/>
      <c r="T44" s="43"/>
      <c r="U44" s="43"/>
      <c r="V44" s="43"/>
      <c r="W44" s="43"/>
    </row>
    <row r="45" spans="1:23" ht="13">
      <c r="A45" s="43"/>
      <c r="B45" s="43"/>
      <c r="C45" s="43"/>
      <c r="D45" s="43"/>
      <c r="E45" s="43"/>
      <c r="F45" s="43"/>
      <c r="G45" s="43"/>
      <c r="H45" s="43"/>
      <c r="I45" s="43"/>
      <c r="J45" s="43"/>
      <c r="K45" s="43"/>
      <c r="L45" s="43"/>
      <c r="M45" s="43"/>
      <c r="N45" s="43"/>
      <c r="O45" s="43"/>
      <c r="P45" s="43"/>
      <c r="Q45" s="43"/>
      <c r="R45" s="43"/>
      <c r="S45" s="43"/>
      <c r="T45" s="43"/>
      <c r="U45" s="43"/>
      <c r="V45" s="43"/>
      <c r="W45" s="43"/>
    </row>
    <row r="46" spans="1:23" ht="13">
      <c r="A46" s="43"/>
      <c r="B46" s="43"/>
      <c r="C46" s="43"/>
      <c r="D46" s="43"/>
      <c r="E46" s="43"/>
      <c r="F46" s="43"/>
      <c r="G46" s="43"/>
      <c r="H46" s="43"/>
      <c r="I46" s="43"/>
      <c r="J46" s="43"/>
      <c r="K46" s="43"/>
      <c r="L46" s="43"/>
      <c r="M46" s="43"/>
      <c r="N46" s="43"/>
      <c r="O46" s="43"/>
      <c r="P46" s="43"/>
      <c r="Q46" s="43"/>
      <c r="R46" s="43"/>
      <c r="S46" s="43"/>
      <c r="T46" s="43"/>
      <c r="U46" s="43"/>
      <c r="V46" s="43"/>
      <c r="W46" s="43"/>
    </row>
    <row r="47" spans="1:23" ht="13">
      <c r="A47" s="43"/>
      <c r="B47" s="43"/>
      <c r="C47" s="43"/>
      <c r="D47" s="43"/>
      <c r="E47" s="43"/>
      <c r="F47" s="43"/>
      <c r="G47" s="43"/>
      <c r="H47" s="43"/>
      <c r="I47" s="43"/>
      <c r="J47" s="43"/>
      <c r="K47" s="43"/>
      <c r="L47" s="43"/>
      <c r="M47" s="43"/>
      <c r="N47" s="43"/>
      <c r="O47" s="43"/>
      <c r="P47" s="43"/>
      <c r="Q47" s="43"/>
      <c r="R47" s="43"/>
      <c r="S47" s="43"/>
      <c r="T47" s="43"/>
      <c r="U47" s="43"/>
      <c r="V47" s="43"/>
      <c r="W47" s="43"/>
    </row>
    <row r="48" spans="1:23" ht="13">
      <c r="A48" s="43"/>
      <c r="B48" s="43"/>
      <c r="C48" s="43"/>
      <c r="D48" s="43"/>
      <c r="E48" s="43"/>
      <c r="F48" s="43"/>
      <c r="G48" s="43"/>
      <c r="H48" s="43"/>
      <c r="I48" s="43"/>
      <c r="J48" s="43"/>
      <c r="K48" s="43"/>
      <c r="L48" s="43"/>
      <c r="M48" s="43"/>
      <c r="N48" s="43"/>
      <c r="O48" s="43"/>
      <c r="P48" s="43"/>
      <c r="Q48" s="43"/>
      <c r="R48" s="43"/>
      <c r="S48" s="43"/>
      <c r="T48" s="43"/>
      <c r="U48" s="43"/>
      <c r="V48" s="43"/>
      <c r="W48" s="43"/>
    </row>
    <row r="49" spans="1:23" ht="13">
      <c r="A49" s="43"/>
      <c r="B49" s="43"/>
      <c r="C49" s="43"/>
      <c r="D49" s="43"/>
      <c r="E49" s="43"/>
      <c r="F49" s="43"/>
      <c r="G49" s="43"/>
      <c r="H49" s="43"/>
      <c r="I49" s="43"/>
      <c r="J49" s="43"/>
      <c r="K49" s="43"/>
      <c r="L49" s="43"/>
      <c r="M49" s="43"/>
      <c r="N49" s="43"/>
      <c r="O49" s="43"/>
      <c r="P49" s="43"/>
      <c r="Q49" s="43"/>
      <c r="R49" s="43"/>
      <c r="S49" s="43"/>
      <c r="T49" s="43"/>
      <c r="U49" s="43"/>
      <c r="V49" s="43"/>
      <c r="W49" s="43"/>
    </row>
    <row r="50" spans="1:23" ht="13">
      <c r="A50" s="43"/>
      <c r="B50" s="43"/>
      <c r="C50" s="43"/>
      <c r="D50" s="43"/>
      <c r="E50" s="43"/>
      <c r="F50" s="43"/>
      <c r="G50" s="43"/>
      <c r="H50" s="43"/>
      <c r="I50" s="43"/>
      <c r="J50" s="43"/>
      <c r="K50" s="43"/>
      <c r="L50" s="43"/>
      <c r="M50" s="43"/>
      <c r="N50" s="43"/>
      <c r="O50" s="43"/>
      <c r="P50" s="43"/>
      <c r="Q50" s="43"/>
      <c r="R50" s="43"/>
      <c r="S50" s="43"/>
      <c r="T50" s="43"/>
      <c r="U50" s="43"/>
      <c r="V50" s="43"/>
      <c r="W50" s="43"/>
    </row>
    <row r="51" spans="1:23" ht="13">
      <c r="A51" s="43"/>
      <c r="B51" s="43"/>
      <c r="C51" s="43"/>
      <c r="D51" s="43"/>
      <c r="E51" s="43"/>
      <c r="F51" s="43"/>
      <c r="G51" s="43"/>
      <c r="H51" s="43"/>
      <c r="I51" s="43"/>
      <c r="J51" s="43"/>
      <c r="K51" s="43"/>
      <c r="L51" s="43"/>
      <c r="M51" s="43"/>
      <c r="N51" s="43"/>
      <c r="O51" s="43"/>
      <c r="P51" s="43"/>
      <c r="Q51" s="43"/>
      <c r="R51" s="43"/>
      <c r="S51" s="43"/>
      <c r="T51" s="43"/>
      <c r="U51" s="43"/>
      <c r="V51" s="43"/>
      <c r="W51" s="43"/>
    </row>
    <row r="52" spans="1:23" ht="13">
      <c r="A52" s="43"/>
      <c r="B52" s="43"/>
      <c r="C52" s="43"/>
      <c r="D52" s="43"/>
      <c r="E52" s="43"/>
      <c r="F52" s="43"/>
      <c r="G52" s="43"/>
      <c r="H52" s="43"/>
      <c r="I52" s="43"/>
      <c r="J52" s="43"/>
      <c r="K52" s="43"/>
      <c r="L52" s="43"/>
      <c r="M52" s="43"/>
      <c r="N52" s="43"/>
      <c r="O52" s="43"/>
      <c r="P52" s="43"/>
      <c r="Q52" s="43"/>
      <c r="R52" s="43"/>
      <c r="S52" s="43"/>
      <c r="T52" s="43"/>
      <c r="U52" s="43"/>
      <c r="V52" s="43"/>
      <c r="W52" s="43"/>
    </row>
    <row r="53" spans="1:23" ht="13">
      <c r="A53" s="43"/>
      <c r="B53" s="43"/>
      <c r="C53" s="43"/>
      <c r="D53" s="43"/>
      <c r="E53" s="43"/>
      <c r="F53" s="43"/>
      <c r="G53" s="43"/>
      <c r="H53" s="43"/>
      <c r="I53" s="43"/>
      <c r="J53" s="43"/>
      <c r="K53" s="43"/>
      <c r="L53" s="43"/>
      <c r="M53" s="43"/>
      <c r="N53" s="43"/>
      <c r="O53" s="43"/>
      <c r="P53" s="43"/>
      <c r="Q53" s="43"/>
      <c r="R53" s="43"/>
      <c r="S53" s="43"/>
      <c r="T53" s="43"/>
      <c r="U53" s="43"/>
      <c r="V53" s="43"/>
      <c r="W53" s="43"/>
    </row>
    <row r="54" spans="1:23" ht="13">
      <c r="A54" s="43"/>
      <c r="B54" s="43"/>
      <c r="C54" s="43"/>
      <c r="D54" s="43"/>
      <c r="E54" s="43"/>
      <c r="F54" s="43"/>
      <c r="G54" s="43"/>
      <c r="H54" s="43"/>
      <c r="I54" s="43"/>
      <c r="J54" s="43"/>
      <c r="K54" s="43"/>
      <c r="L54" s="43"/>
      <c r="M54" s="43"/>
      <c r="N54" s="43"/>
      <c r="O54" s="43"/>
      <c r="P54" s="43"/>
      <c r="Q54" s="43"/>
      <c r="R54" s="43"/>
      <c r="S54" s="43"/>
      <c r="T54" s="43"/>
      <c r="U54" s="43"/>
      <c r="V54" s="43"/>
      <c r="W54" s="43"/>
    </row>
    <row r="55" spans="1:23" ht="13">
      <c r="A55" s="43"/>
      <c r="B55" s="43"/>
      <c r="C55" s="43"/>
      <c r="D55" s="43"/>
      <c r="E55" s="43"/>
      <c r="F55" s="43"/>
      <c r="G55" s="43"/>
      <c r="H55" s="43"/>
      <c r="I55" s="43"/>
      <c r="J55" s="43"/>
      <c r="K55" s="43"/>
      <c r="L55" s="43"/>
      <c r="M55" s="43"/>
      <c r="N55" s="43"/>
      <c r="O55" s="43"/>
      <c r="P55" s="43"/>
      <c r="Q55" s="43"/>
      <c r="R55" s="43"/>
      <c r="S55" s="43"/>
      <c r="T55" s="43"/>
      <c r="U55" s="43"/>
      <c r="V55" s="43"/>
      <c r="W55" s="43"/>
    </row>
    <row r="56" spans="1:23" ht="13">
      <c r="A56" s="43"/>
      <c r="B56" s="43"/>
      <c r="C56" s="43"/>
      <c r="D56" s="43"/>
      <c r="E56" s="43"/>
      <c r="F56" s="43"/>
      <c r="G56" s="43"/>
      <c r="H56" s="43"/>
      <c r="I56" s="43"/>
      <c r="J56" s="43"/>
      <c r="K56" s="43"/>
      <c r="L56" s="43"/>
      <c r="M56" s="43"/>
      <c r="N56" s="43"/>
      <c r="O56" s="43"/>
      <c r="P56" s="43"/>
      <c r="Q56" s="43"/>
      <c r="R56" s="43"/>
      <c r="S56" s="43"/>
      <c r="T56" s="43"/>
      <c r="U56" s="43"/>
      <c r="V56" s="43"/>
      <c r="W56" s="43"/>
    </row>
    <row r="57" spans="1:23" ht="13">
      <c r="A57" s="43"/>
      <c r="B57" s="43"/>
      <c r="C57" s="43"/>
      <c r="D57" s="43"/>
      <c r="E57" s="43"/>
      <c r="F57" s="43"/>
      <c r="G57" s="43"/>
      <c r="H57" s="43"/>
      <c r="I57" s="43"/>
      <c r="J57" s="43"/>
      <c r="K57" s="43"/>
      <c r="L57" s="43"/>
      <c r="M57" s="43"/>
      <c r="N57" s="43"/>
      <c r="O57" s="43"/>
      <c r="P57" s="43"/>
      <c r="Q57" s="43"/>
      <c r="R57" s="43"/>
      <c r="S57" s="43"/>
      <c r="T57" s="43"/>
      <c r="U57" s="43"/>
      <c r="V57" s="43"/>
      <c r="W57" s="43"/>
    </row>
    <row r="58" spans="1:23" ht="13">
      <c r="A58" s="43"/>
      <c r="B58" s="43"/>
      <c r="C58" s="43"/>
      <c r="D58" s="43"/>
      <c r="E58" s="43"/>
      <c r="F58" s="43"/>
      <c r="G58" s="43"/>
      <c r="H58" s="43"/>
      <c r="I58" s="43"/>
      <c r="J58" s="43"/>
      <c r="K58" s="43"/>
      <c r="L58" s="43"/>
      <c r="M58" s="43"/>
      <c r="N58" s="43"/>
      <c r="O58" s="43"/>
      <c r="P58" s="43"/>
      <c r="Q58" s="43"/>
      <c r="R58" s="43"/>
      <c r="S58" s="43"/>
      <c r="T58" s="43"/>
      <c r="U58" s="43"/>
      <c r="V58" s="43"/>
      <c r="W58" s="43"/>
    </row>
    <row r="59" spans="1:23" ht="13">
      <c r="A59" s="43"/>
      <c r="B59" s="43"/>
      <c r="C59" s="43"/>
      <c r="D59" s="43"/>
      <c r="E59" s="43"/>
      <c r="F59" s="43"/>
      <c r="G59" s="43"/>
      <c r="H59" s="43"/>
      <c r="I59" s="43"/>
      <c r="J59" s="43"/>
      <c r="K59" s="43"/>
      <c r="L59" s="43"/>
      <c r="M59" s="43"/>
      <c r="N59" s="43"/>
      <c r="O59" s="43"/>
      <c r="P59" s="43"/>
      <c r="Q59" s="43"/>
      <c r="R59" s="43"/>
      <c r="S59" s="43"/>
      <c r="T59" s="43"/>
      <c r="U59" s="43"/>
      <c r="V59" s="43"/>
      <c r="W59" s="43"/>
    </row>
    <row r="60" spans="1:23" ht="13">
      <c r="A60" s="43"/>
      <c r="B60" s="43"/>
      <c r="C60" s="43"/>
      <c r="D60" s="43"/>
      <c r="E60" s="43"/>
      <c r="F60" s="43"/>
      <c r="G60" s="43"/>
      <c r="H60" s="43"/>
      <c r="I60" s="43"/>
      <c r="J60" s="43"/>
      <c r="K60" s="43"/>
      <c r="L60" s="43"/>
      <c r="M60" s="43"/>
      <c r="N60" s="43"/>
      <c r="O60" s="43"/>
      <c r="P60" s="43"/>
      <c r="Q60" s="43"/>
      <c r="R60" s="43"/>
      <c r="S60" s="43"/>
      <c r="T60" s="43"/>
      <c r="U60" s="43"/>
      <c r="V60" s="43"/>
      <c r="W60" s="43"/>
    </row>
    <row r="61" spans="1:23" ht="13">
      <c r="A61" s="43"/>
      <c r="B61" s="43"/>
      <c r="C61" s="43"/>
      <c r="D61" s="43"/>
      <c r="E61" s="43"/>
      <c r="F61" s="43"/>
      <c r="G61" s="43"/>
      <c r="H61" s="43"/>
      <c r="I61" s="43"/>
      <c r="J61" s="43"/>
      <c r="K61" s="43"/>
      <c r="L61" s="43"/>
      <c r="M61" s="43"/>
      <c r="N61" s="43"/>
      <c r="O61" s="43"/>
      <c r="P61" s="43"/>
      <c r="Q61" s="43"/>
      <c r="R61" s="43"/>
      <c r="S61" s="43"/>
      <c r="T61" s="43"/>
      <c r="U61" s="43"/>
      <c r="V61" s="43"/>
      <c r="W61" s="43"/>
    </row>
    <row r="62" spans="1:23" ht="13">
      <c r="A62" s="43"/>
      <c r="B62" s="43"/>
      <c r="C62" s="43"/>
      <c r="D62" s="43"/>
      <c r="E62" s="43"/>
      <c r="F62" s="43"/>
      <c r="G62" s="43"/>
      <c r="H62" s="43"/>
      <c r="I62" s="43"/>
      <c r="J62" s="43"/>
      <c r="K62" s="43"/>
      <c r="L62" s="43"/>
      <c r="M62" s="43"/>
      <c r="N62" s="43"/>
      <c r="O62" s="43"/>
      <c r="P62" s="43"/>
      <c r="Q62" s="43"/>
      <c r="R62" s="43"/>
      <c r="S62" s="43"/>
      <c r="T62" s="43"/>
      <c r="U62" s="43"/>
      <c r="V62" s="43"/>
      <c r="W62" s="43"/>
    </row>
    <row r="63" spans="1:23" ht="13">
      <c r="A63" s="43"/>
      <c r="B63" s="43"/>
      <c r="C63" s="43"/>
      <c r="D63" s="43"/>
      <c r="E63" s="43"/>
      <c r="F63" s="43"/>
      <c r="G63" s="43"/>
      <c r="H63" s="43"/>
      <c r="I63" s="43"/>
      <c r="J63" s="43"/>
      <c r="K63" s="43"/>
      <c r="L63" s="43"/>
      <c r="M63" s="43"/>
      <c r="N63" s="43"/>
      <c r="O63" s="43"/>
      <c r="P63" s="43"/>
      <c r="Q63" s="43"/>
      <c r="R63" s="43"/>
      <c r="S63" s="43"/>
      <c r="T63" s="43"/>
      <c r="U63" s="43"/>
      <c r="V63" s="43"/>
      <c r="W63" s="43"/>
    </row>
    <row r="64" spans="1:23" ht="13">
      <c r="A64" s="43"/>
      <c r="B64" s="43"/>
      <c r="C64" s="43"/>
      <c r="D64" s="43"/>
      <c r="E64" s="43"/>
      <c r="F64" s="43"/>
      <c r="G64" s="43"/>
      <c r="H64" s="43"/>
      <c r="I64" s="43"/>
      <c r="J64" s="43"/>
      <c r="K64" s="43"/>
      <c r="L64" s="43"/>
      <c r="M64" s="43"/>
      <c r="N64" s="43"/>
      <c r="O64" s="43"/>
      <c r="P64" s="43"/>
      <c r="Q64" s="43"/>
      <c r="R64" s="43"/>
      <c r="S64" s="43"/>
      <c r="T64" s="43"/>
      <c r="U64" s="43"/>
      <c r="V64" s="43"/>
      <c r="W64" s="43"/>
    </row>
    <row r="65" spans="1:23" ht="13">
      <c r="A65" s="43"/>
      <c r="B65" s="43"/>
      <c r="C65" s="43"/>
      <c r="D65" s="43"/>
      <c r="E65" s="43"/>
      <c r="F65" s="43"/>
      <c r="G65" s="43"/>
      <c r="H65" s="43"/>
      <c r="I65" s="43"/>
      <c r="J65" s="43"/>
      <c r="K65" s="43"/>
      <c r="L65" s="43"/>
      <c r="M65" s="43"/>
      <c r="N65" s="43"/>
      <c r="O65" s="43"/>
      <c r="P65" s="43"/>
      <c r="Q65" s="43"/>
      <c r="R65" s="43"/>
      <c r="S65" s="43"/>
      <c r="T65" s="43"/>
      <c r="U65" s="43"/>
      <c r="V65" s="43"/>
      <c r="W65" s="43"/>
    </row>
    <row r="66" spans="1:23" ht="13">
      <c r="A66" s="43"/>
      <c r="B66" s="43"/>
      <c r="C66" s="43"/>
      <c r="D66" s="43"/>
      <c r="E66" s="43"/>
      <c r="F66" s="43"/>
      <c r="G66" s="43"/>
      <c r="H66" s="43"/>
      <c r="I66" s="43"/>
      <c r="J66" s="43"/>
      <c r="K66" s="43"/>
      <c r="L66" s="43"/>
      <c r="M66" s="43"/>
      <c r="N66" s="43"/>
      <c r="O66" s="43"/>
      <c r="P66" s="43"/>
      <c r="Q66" s="43"/>
      <c r="R66" s="43"/>
      <c r="S66" s="43"/>
      <c r="T66" s="43"/>
      <c r="U66" s="43"/>
      <c r="V66" s="43"/>
      <c r="W66" s="43"/>
    </row>
    <row r="67" spans="1:23" ht="13">
      <c r="A67" s="43"/>
      <c r="B67" s="43"/>
      <c r="C67" s="43"/>
      <c r="D67" s="43"/>
      <c r="E67" s="43"/>
      <c r="F67" s="43"/>
      <c r="G67" s="43"/>
      <c r="H67" s="43"/>
      <c r="I67" s="43"/>
      <c r="J67" s="43"/>
      <c r="K67" s="43"/>
      <c r="L67" s="43"/>
      <c r="M67" s="43"/>
      <c r="N67" s="43"/>
      <c r="O67" s="43"/>
      <c r="P67" s="43"/>
      <c r="Q67" s="43"/>
      <c r="R67" s="43"/>
      <c r="S67" s="43"/>
      <c r="T67" s="43"/>
      <c r="U67" s="43"/>
      <c r="V67" s="43"/>
      <c r="W67" s="43"/>
    </row>
    <row r="68" spans="1:23" ht="13">
      <c r="A68" s="43"/>
      <c r="B68" s="43"/>
      <c r="C68" s="43"/>
      <c r="D68" s="43"/>
      <c r="E68" s="43"/>
      <c r="F68" s="43"/>
      <c r="G68" s="43"/>
      <c r="H68" s="43"/>
      <c r="I68" s="43"/>
      <c r="J68" s="43"/>
      <c r="K68" s="43"/>
      <c r="L68" s="43"/>
      <c r="M68" s="43"/>
      <c r="N68" s="43"/>
      <c r="O68" s="43"/>
      <c r="P68" s="43"/>
      <c r="Q68" s="43"/>
      <c r="R68" s="43"/>
      <c r="S68" s="43"/>
      <c r="T68" s="43"/>
      <c r="U68" s="43"/>
      <c r="V68" s="43"/>
      <c r="W68" s="43"/>
    </row>
    <row r="69" spans="1:23" ht="13">
      <c r="A69" s="43"/>
      <c r="B69" s="43"/>
      <c r="C69" s="43"/>
      <c r="D69" s="43"/>
      <c r="E69" s="43"/>
      <c r="F69" s="43"/>
      <c r="G69" s="43"/>
      <c r="H69" s="43"/>
      <c r="I69" s="43"/>
      <c r="J69" s="43"/>
      <c r="K69" s="43"/>
      <c r="L69" s="43"/>
      <c r="M69" s="43"/>
      <c r="N69" s="43"/>
      <c r="O69" s="43"/>
      <c r="P69" s="43"/>
      <c r="Q69" s="43"/>
      <c r="R69" s="43"/>
      <c r="S69" s="43"/>
      <c r="T69" s="43"/>
      <c r="U69" s="43"/>
      <c r="V69" s="43"/>
      <c r="W69" s="43"/>
    </row>
    <row r="70" spans="1:23" ht="13">
      <c r="A70" s="43"/>
      <c r="B70" s="43"/>
      <c r="C70" s="43"/>
      <c r="D70" s="43"/>
      <c r="E70" s="43"/>
      <c r="F70" s="43"/>
      <c r="G70" s="43"/>
      <c r="H70" s="43"/>
      <c r="I70" s="43"/>
      <c r="J70" s="43"/>
      <c r="K70" s="43"/>
      <c r="L70" s="43"/>
      <c r="M70" s="43"/>
      <c r="N70" s="43"/>
      <c r="O70" s="43"/>
      <c r="P70" s="43"/>
      <c r="Q70" s="43"/>
      <c r="R70" s="43"/>
      <c r="S70" s="43"/>
      <c r="T70" s="43"/>
      <c r="U70" s="43"/>
      <c r="V70" s="43"/>
      <c r="W70" s="43"/>
    </row>
    <row r="71" spans="1:23" ht="13">
      <c r="A71" s="43"/>
      <c r="B71" s="43"/>
      <c r="C71" s="43"/>
      <c r="D71" s="43"/>
      <c r="E71" s="43"/>
      <c r="F71" s="43"/>
      <c r="G71" s="43"/>
      <c r="H71" s="43"/>
      <c r="I71" s="43"/>
      <c r="J71" s="43"/>
      <c r="K71" s="43"/>
      <c r="L71" s="43"/>
      <c r="M71" s="43"/>
      <c r="N71" s="43"/>
      <c r="O71" s="43"/>
      <c r="P71" s="43"/>
      <c r="Q71" s="43"/>
      <c r="R71" s="43"/>
      <c r="S71" s="43"/>
      <c r="T71" s="43"/>
      <c r="U71" s="43"/>
      <c r="V71" s="43"/>
      <c r="W71" s="43"/>
    </row>
    <row r="72" spans="1:23" ht="13">
      <c r="A72" s="43"/>
      <c r="B72" s="43"/>
      <c r="C72" s="43"/>
      <c r="D72" s="43"/>
      <c r="E72" s="43"/>
      <c r="F72" s="43"/>
      <c r="G72" s="43"/>
      <c r="H72" s="43"/>
      <c r="I72" s="43"/>
      <c r="J72" s="43"/>
      <c r="K72" s="43"/>
      <c r="L72" s="43"/>
      <c r="M72" s="43"/>
      <c r="N72" s="43"/>
      <c r="O72" s="43"/>
      <c r="P72" s="43"/>
      <c r="Q72" s="43"/>
      <c r="R72" s="43"/>
      <c r="S72" s="43"/>
      <c r="T72" s="43"/>
      <c r="U72" s="43"/>
      <c r="V72" s="43"/>
      <c r="W72" s="43"/>
    </row>
    <row r="73" spans="1:23" ht="13">
      <c r="A73" s="43"/>
      <c r="B73" s="43"/>
      <c r="C73" s="43"/>
      <c r="D73" s="43"/>
      <c r="E73" s="43"/>
      <c r="F73" s="43"/>
      <c r="G73" s="43"/>
      <c r="H73" s="43"/>
      <c r="I73" s="43"/>
      <c r="J73" s="43"/>
      <c r="K73" s="43"/>
      <c r="L73" s="43"/>
      <c r="M73" s="43"/>
      <c r="N73" s="43"/>
      <c r="O73" s="43"/>
      <c r="P73" s="43"/>
      <c r="Q73" s="43"/>
      <c r="R73" s="43"/>
      <c r="S73" s="43"/>
      <c r="T73" s="43"/>
      <c r="U73" s="43"/>
      <c r="V73" s="43"/>
      <c r="W73" s="43"/>
    </row>
    <row r="74" spans="1:23" ht="13">
      <c r="A74" s="43"/>
      <c r="B74" s="43"/>
      <c r="C74" s="43"/>
      <c r="D74" s="43"/>
      <c r="E74" s="43"/>
      <c r="F74" s="43"/>
      <c r="G74" s="43"/>
      <c r="H74" s="43"/>
      <c r="I74" s="43"/>
      <c r="J74" s="43"/>
      <c r="K74" s="43"/>
      <c r="L74" s="43"/>
      <c r="M74" s="43"/>
      <c r="N74" s="43"/>
      <c r="O74" s="43"/>
      <c r="P74" s="43"/>
      <c r="Q74" s="43"/>
      <c r="R74" s="43"/>
      <c r="S74" s="43"/>
      <c r="T74" s="43"/>
      <c r="U74" s="43"/>
      <c r="V74" s="43"/>
      <c r="W74" s="43"/>
    </row>
    <row r="75" spans="1:23" ht="13">
      <c r="A75" s="43"/>
      <c r="B75" s="43"/>
      <c r="C75" s="43"/>
      <c r="D75" s="43"/>
      <c r="E75" s="43"/>
      <c r="F75" s="43"/>
      <c r="G75" s="43"/>
      <c r="H75" s="43"/>
      <c r="I75" s="43"/>
      <c r="J75" s="43"/>
      <c r="K75" s="43"/>
      <c r="L75" s="43"/>
      <c r="M75" s="43"/>
      <c r="N75" s="43"/>
      <c r="O75" s="43"/>
      <c r="P75" s="43"/>
      <c r="Q75" s="43"/>
      <c r="R75" s="43"/>
      <c r="S75" s="43"/>
      <c r="T75" s="43"/>
      <c r="U75" s="43"/>
      <c r="V75" s="43"/>
      <c r="W75" s="43"/>
    </row>
    <row r="76" spans="1:23" ht="13">
      <c r="A76" s="43"/>
      <c r="B76" s="43"/>
      <c r="C76" s="43"/>
      <c r="D76" s="43"/>
      <c r="E76" s="43"/>
      <c r="F76" s="43"/>
      <c r="G76" s="43"/>
      <c r="H76" s="43"/>
      <c r="I76" s="43"/>
      <c r="J76" s="43"/>
      <c r="K76" s="43"/>
      <c r="L76" s="43"/>
      <c r="M76" s="43"/>
      <c r="N76" s="43"/>
      <c r="O76" s="43"/>
      <c r="P76" s="43"/>
      <c r="Q76" s="43"/>
      <c r="R76" s="43"/>
      <c r="S76" s="43"/>
      <c r="T76" s="43"/>
      <c r="U76" s="43"/>
      <c r="V76" s="43"/>
      <c r="W76" s="43"/>
    </row>
    <row r="77" spans="1:23" ht="13">
      <c r="A77" s="43"/>
      <c r="B77" s="43"/>
      <c r="C77" s="43"/>
      <c r="D77" s="43"/>
      <c r="E77" s="43"/>
      <c r="F77" s="43"/>
      <c r="G77" s="43"/>
      <c r="H77" s="43"/>
      <c r="I77" s="43"/>
      <c r="J77" s="43"/>
      <c r="K77" s="43"/>
      <c r="L77" s="43"/>
      <c r="M77" s="43"/>
      <c r="N77" s="43"/>
      <c r="O77" s="43"/>
      <c r="P77" s="43"/>
      <c r="Q77" s="43"/>
      <c r="R77" s="43"/>
      <c r="S77" s="43"/>
      <c r="T77" s="43"/>
      <c r="U77" s="43"/>
      <c r="V77" s="43"/>
      <c r="W77" s="43"/>
    </row>
    <row r="78" spans="1:23" ht="13">
      <c r="A78" s="43"/>
      <c r="B78" s="43"/>
      <c r="C78" s="43"/>
      <c r="D78" s="43"/>
      <c r="E78" s="43"/>
      <c r="F78" s="43"/>
      <c r="G78" s="43"/>
      <c r="H78" s="43"/>
      <c r="I78" s="43"/>
      <c r="J78" s="43"/>
      <c r="K78" s="43"/>
      <c r="L78" s="43"/>
      <c r="M78" s="43"/>
      <c r="N78" s="43"/>
      <c r="O78" s="43"/>
      <c r="P78" s="43"/>
      <c r="Q78" s="43"/>
      <c r="R78" s="43"/>
      <c r="S78" s="43"/>
      <c r="T78" s="43"/>
      <c r="U78" s="43"/>
      <c r="V78" s="43"/>
      <c r="W78" s="43"/>
    </row>
    <row r="79" spans="1:23" ht="13">
      <c r="A79" s="43"/>
      <c r="B79" s="43"/>
      <c r="C79" s="43"/>
      <c r="D79" s="43"/>
      <c r="E79" s="43"/>
      <c r="F79" s="43"/>
      <c r="G79" s="43"/>
      <c r="H79" s="43"/>
      <c r="I79" s="43"/>
      <c r="J79" s="43"/>
      <c r="K79" s="43"/>
      <c r="L79" s="43"/>
      <c r="M79" s="43"/>
      <c r="N79" s="43"/>
      <c r="O79" s="43"/>
      <c r="P79" s="43"/>
      <c r="Q79" s="43"/>
      <c r="R79" s="43"/>
      <c r="S79" s="43"/>
      <c r="T79" s="43"/>
      <c r="U79" s="43"/>
      <c r="V79" s="43"/>
      <c r="W79" s="43"/>
    </row>
    <row r="80" spans="1:23" ht="13">
      <c r="A80" s="43"/>
      <c r="B80" s="43"/>
      <c r="C80" s="43"/>
      <c r="D80" s="43"/>
      <c r="E80" s="43"/>
      <c r="F80" s="43"/>
      <c r="G80" s="43"/>
      <c r="H80" s="43"/>
      <c r="I80" s="43"/>
      <c r="J80" s="43"/>
      <c r="K80" s="43"/>
      <c r="L80" s="43"/>
      <c r="M80" s="43"/>
      <c r="N80" s="43"/>
      <c r="O80" s="43"/>
      <c r="P80" s="43"/>
      <c r="Q80" s="43"/>
      <c r="R80" s="43"/>
      <c r="S80" s="43"/>
      <c r="T80" s="43"/>
      <c r="U80" s="43"/>
      <c r="V80" s="43"/>
      <c r="W80" s="43"/>
    </row>
    <row r="81" spans="1:23" ht="13">
      <c r="A81" s="43"/>
      <c r="B81" s="43"/>
      <c r="C81" s="43"/>
      <c r="D81" s="43"/>
      <c r="E81" s="43"/>
      <c r="F81" s="43"/>
      <c r="G81" s="43"/>
      <c r="H81" s="43"/>
      <c r="I81" s="43"/>
      <c r="J81" s="43"/>
      <c r="K81" s="43"/>
      <c r="L81" s="43"/>
      <c r="M81" s="43"/>
      <c r="N81" s="43"/>
      <c r="O81" s="43"/>
      <c r="P81" s="43"/>
      <c r="Q81" s="43"/>
      <c r="R81" s="43"/>
      <c r="S81" s="43"/>
      <c r="T81" s="43"/>
      <c r="U81" s="43"/>
      <c r="V81" s="43"/>
      <c r="W81" s="43"/>
    </row>
    <row r="82" spans="1:23" ht="13">
      <c r="A82" s="43"/>
      <c r="B82" s="43"/>
      <c r="C82" s="43"/>
      <c r="D82" s="43"/>
      <c r="E82" s="43"/>
      <c r="F82" s="43"/>
      <c r="G82" s="43"/>
      <c r="H82" s="43"/>
      <c r="I82" s="43"/>
      <c r="J82" s="43"/>
      <c r="K82" s="43"/>
      <c r="L82" s="43"/>
      <c r="M82" s="43"/>
      <c r="N82" s="43"/>
      <c r="O82" s="43"/>
      <c r="P82" s="43"/>
      <c r="Q82" s="43"/>
      <c r="R82" s="43"/>
      <c r="S82" s="43"/>
      <c r="T82" s="43"/>
      <c r="U82" s="43"/>
      <c r="V82" s="43"/>
      <c r="W82" s="43"/>
    </row>
    <row r="83" spans="1:23" ht="13">
      <c r="A83" s="43"/>
      <c r="B83" s="43"/>
      <c r="C83" s="43"/>
      <c r="D83" s="43"/>
      <c r="E83" s="43"/>
      <c r="F83" s="43"/>
      <c r="G83" s="43"/>
      <c r="H83" s="43"/>
      <c r="I83" s="43"/>
      <c r="J83" s="43"/>
      <c r="K83" s="43"/>
      <c r="L83" s="43"/>
      <c r="M83" s="43"/>
      <c r="N83" s="43"/>
      <c r="O83" s="43"/>
      <c r="P83" s="43"/>
      <c r="Q83" s="43"/>
      <c r="R83" s="43"/>
      <c r="S83" s="43"/>
      <c r="T83" s="43"/>
      <c r="U83" s="43"/>
      <c r="V83" s="43"/>
      <c r="W83" s="43"/>
    </row>
    <row r="84" spans="1:23" ht="13">
      <c r="A84" s="43"/>
      <c r="B84" s="43"/>
      <c r="C84" s="43"/>
      <c r="D84" s="43"/>
      <c r="E84" s="43"/>
      <c r="F84" s="43"/>
      <c r="G84" s="43"/>
      <c r="H84" s="43"/>
      <c r="I84" s="43"/>
      <c r="J84" s="43"/>
      <c r="K84" s="43"/>
      <c r="L84" s="43"/>
      <c r="M84" s="43"/>
      <c r="N84" s="43"/>
      <c r="O84" s="43"/>
      <c r="P84" s="43"/>
      <c r="Q84" s="43"/>
      <c r="R84" s="43"/>
      <c r="S84" s="43"/>
      <c r="T84" s="43"/>
      <c r="U84" s="43"/>
      <c r="V84" s="43"/>
      <c r="W84" s="43"/>
    </row>
    <row r="85" spans="1:23" ht="13">
      <c r="A85" s="43"/>
      <c r="B85" s="43"/>
      <c r="C85" s="43"/>
      <c r="D85" s="43"/>
      <c r="E85" s="43"/>
      <c r="F85" s="43"/>
      <c r="G85" s="43"/>
      <c r="H85" s="43"/>
      <c r="I85" s="43"/>
      <c r="J85" s="43"/>
      <c r="K85" s="43"/>
      <c r="L85" s="43"/>
      <c r="M85" s="43"/>
      <c r="N85" s="43"/>
      <c r="O85" s="43"/>
      <c r="P85" s="43"/>
      <c r="Q85" s="43"/>
      <c r="R85" s="43"/>
      <c r="S85" s="43"/>
      <c r="T85" s="43"/>
      <c r="U85" s="43"/>
      <c r="V85" s="43"/>
      <c r="W85" s="43"/>
    </row>
    <row r="86" spans="1:23" ht="13">
      <c r="A86" s="43"/>
      <c r="B86" s="43"/>
      <c r="C86" s="43"/>
      <c r="D86" s="43"/>
      <c r="E86" s="43"/>
      <c r="F86" s="43"/>
      <c r="G86" s="43"/>
      <c r="H86" s="43"/>
      <c r="I86" s="43"/>
      <c r="J86" s="43"/>
      <c r="K86" s="43"/>
      <c r="L86" s="43"/>
      <c r="M86" s="43"/>
      <c r="N86" s="43"/>
      <c r="O86" s="43"/>
      <c r="P86" s="43"/>
      <c r="Q86" s="43"/>
      <c r="R86" s="43"/>
      <c r="S86" s="43"/>
      <c r="T86" s="43"/>
      <c r="U86" s="43"/>
      <c r="V86" s="43"/>
      <c r="W86" s="43"/>
    </row>
    <row r="87" spans="1:23" ht="13">
      <c r="A87" s="43"/>
      <c r="B87" s="43"/>
      <c r="C87" s="43"/>
      <c r="D87" s="43"/>
      <c r="E87" s="43"/>
      <c r="F87" s="43"/>
      <c r="G87" s="43"/>
      <c r="H87" s="43"/>
      <c r="I87" s="43"/>
      <c r="J87" s="43"/>
      <c r="K87" s="43"/>
      <c r="L87" s="43"/>
      <c r="M87" s="43"/>
      <c r="N87" s="43"/>
      <c r="O87" s="43"/>
      <c r="P87" s="43"/>
      <c r="Q87" s="43"/>
      <c r="R87" s="43"/>
      <c r="S87" s="43"/>
      <c r="T87" s="43"/>
      <c r="U87" s="43"/>
      <c r="V87" s="43"/>
      <c r="W87" s="43"/>
    </row>
    <row r="88" spans="1:23" ht="13">
      <c r="A88" s="43"/>
      <c r="B88" s="43"/>
      <c r="C88" s="43"/>
      <c r="D88" s="43"/>
      <c r="E88" s="43"/>
      <c r="F88" s="43"/>
      <c r="G88" s="43"/>
      <c r="H88" s="43"/>
      <c r="I88" s="43"/>
      <c r="J88" s="43"/>
      <c r="K88" s="43"/>
      <c r="L88" s="43"/>
      <c r="M88" s="43"/>
      <c r="N88" s="43"/>
      <c r="O88" s="43"/>
      <c r="P88" s="43"/>
      <c r="Q88" s="43"/>
      <c r="R88" s="43"/>
      <c r="S88" s="43"/>
      <c r="T88" s="43"/>
      <c r="U88" s="43"/>
      <c r="V88" s="43"/>
      <c r="W88" s="43"/>
    </row>
    <row r="89" spans="1:23" ht="13">
      <c r="A89" s="43"/>
      <c r="B89" s="43"/>
      <c r="C89" s="43"/>
      <c r="D89" s="43"/>
      <c r="E89" s="43"/>
      <c r="F89" s="43"/>
      <c r="G89" s="43"/>
      <c r="H89" s="43"/>
      <c r="I89" s="43"/>
      <c r="J89" s="43"/>
      <c r="K89" s="43"/>
      <c r="L89" s="43"/>
      <c r="M89" s="43"/>
      <c r="N89" s="43"/>
      <c r="O89" s="43"/>
      <c r="P89" s="43"/>
      <c r="Q89" s="43"/>
      <c r="R89" s="43"/>
      <c r="S89" s="43"/>
      <c r="T89" s="43"/>
      <c r="U89" s="43"/>
      <c r="V89" s="43"/>
      <c r="W89" s="43"/>
    </row>
    <row r="90" spans="1:23" ht="13">
      <c r="A90" s="43"/>
      <c r="B90" s="43"/>
      <c r="C90" s="43"/>
      <c r="D90" s="43"/>
      <c r="E90" s="43"/>
      <c r="F90" s="43"/>
      <c r="G90" s="43"/>
      <c r="H90" s="43"/>
      <c r="I90" s="43"/>
      <c r="J90" s="43"/>
      <c r="K90" s="43"/>
      <c r="L90" s="43"/>
      <c r="M90" s="43"/>
      <c r="N90" s="43"/>
      <c r="O90" s="43"/>
      <c r="P90" s="43"/>
      <c r="Q90" s="43"/>
      <c r="R90" s="43"/>
      <c r="S90" s="43"/>
      <c r="T90" s="43"/>
      <c r="U90" s="43"/>
      <c r="V90" s="43"/>
      <c r="W90" s="43"/>
    </row>
    <row r="91" spans="1:23" ht="13">
      <c r="A91" s="43"/>
      <c r="B91" s="43"/>
      <c r="C91" s="43"/>
      <c r="D91" s="43"/>
      <c r="E91" s="43"/>
      <c r="F91" s="43"/>
      <c r="G91" s="43"/>
      <c r="H91" s="43"/>
      <c r="I91" s="43"/>
      <c r="J91" s="43"/>
      <c r="K91" s="43"/>
      <c r="L91" s="43"/>
      <c r="M91" s="43"/>
      <c r="N91" s="43"/>
      <c r="O91" s="43"/>
      <c r="P91" s="43"/>
      <c r="Q91" s="43"/>
      <c r="R91" s="43"/>
      <c r="S91" s="43"/>
      <c r="T91" s="43"/>
      <c r="U91" s="43"/>
      <c r="V91" s="43"/>
      <c r="W91" s="43"/>
    </row>
    <row r="92" spans="1:23" ht="13">
      <c r="A92" s="43"/>
      <c r="B92" s="43"/>
      <c r="C92" s="43"/>
      <c r="D92" s="43"/>
      <c r="E92" s="43"/>
      <c r="F92" s="43"/>
      <c r="G92" s="43"/>
      <c r="H92" s="43"/>
      <c r="I92" s="43"/>
      <c r="J92" s="43"/>
      <c r="K92" s="43"/>
      <c r="L92" s="43"/>
      <c r="M92" s="43"/>
      <c r="N92" s="43"/>
      <c r="O92" s="43"/>
      <c r="P92" s="43"/>
      <c r="Q92" s="43"/>
      <c r="R92" s="43"/>
      <c r="S92" s="43"/>
      <c r="T92" s="43"/>
      <c r="U92" s="43"/>
      <c r="V92" s="43"/>
      <c r="W92" s="43"/>
    </row>
    <row r="93" spans="1:23" ht="13">
      <c r="A93" s="43"/>
      <c r="B93" s="43"/>
      <c r="C93" s="43"/>
      <c r="D93" s="43"/>
      <c r="E93" s="43"/>
      <c r="F93" s="43"/>
      <c r="G93" s="43"/>
      <c r="H93" s="43"/>
      <c r="I93" s="43"/>
      <c r="J93" s="43"/>
      <c r="K93" s="43"/>
      <c r="L93" s="43"/>
      <c r="M93" s="43"/>
      <c r="N93" s="43"/>
      <c r="O93" s="43"/>
      <c r="P93" s="43"/>
      <c r="Q93" s="43"/>
      <c r="R93" s="43"/>
      <c r="S93" s="43"/>
      <c r="T93" s="43"/>
      <c r="U93" s="43"/>
      <c r="V93" s="43"/>
      <c r="W93" s="43"/>
    </row>
    <row r="94" spans="1:23" ht="13">
      <c r="A94" s="43"/>
      <c r="B94" s="43"/>
      <c r="C94" s="43"/>
      <c r="D94" s="43"/>
      <c r="E94" s="43"/>
      <c r="F94" s="43"/>
      <c r="G94" s="43"/>
      <c r="H94" s="43"/>
      <c r="I94" s="43"/>
      <c r="J94" s="43"/>
      <c r="K94" s="43"/>
      <c r="L94" s="43"/>
      <c r="M94" s="43"/>
      <c r="N94" s="43"/>
      <c r="O94" s="43"/>
      <c r="P94" s="43"/>
      <c r="Q94" s="43"/>
      <c r="R94" s="43"/>
      <c r="S94" s="43"/>
      <c r="T94" s="43"/>
      <c r="U94" s="43"/>
      <c r="V94" s="43"/>
      <c r="W94" s="43"/>
    </row>
    <row r="95" spans="1:23" ht="13">
      <c r="A95" s="43"/>
      <c r="B95" s="43"/>
      <c r="C95" s="43"/>
      <c r="D95" s="43"/>
      <c r="E95" s="43"/>
      <c r="F95" s="43"/>
      <c r="G95" s="43"/>
      <c r="H95" s="43"/>
      <c r="I95" s="43"/>
      <c r="J95" s="43"/>
      <c r="K95" s="43"/>
      <c r="L95" s="43"/>
      <c r="M95" s="43"/>
      <c r="N95" s="43"/>
      <c r="O95" s="43"/>
      <c r="P95" s="43"/>
      <c r="Q95" s="43"/>
      <c r="R95" s="43"/>
      <c r="S95" s="43"/>
      <c r="T95" s="43"/>
      <c r="U95" s="43"/>
      <c r="V95" s="43"/>
      <c r="W95" s="43"/>
    </row>
    <row r="96" spans="1:23" ht="13">
      <c r="A96" s="43"/>
      <c r="B96" s="43"/>
      <c r="C96" s="43"/>
      <c r="D96" s="43"/>
      <c r="E96" s="43"/>
      <c r="F96" s="43"/>
      <c r="G96" s="43"/>
      <c r="H96" s="43"/>
      <c r="I96" s="43"/>
      <c r="J96" s="43"/>
      <c r="K96" s="43"/>
      <c r="L96" s="43"/>
      <c r="M96" s="43"/>
      <c r="N96" s="43"/>
      <c r="O96" s="43"/>
      <c r="P96" s="43"/>
      <c r="Q96" s="43"/>
      <c r="R96" s="43"/>
      <c r="S96" s="43"/>
      <c r="T96" s="43"/>
      <c r="U96" s="43"/>
      <c r="V96" s="43"/>
      <c r="W96" s="43"/>
    </row>
    <row r="97" spans="1:23" ht="13">
      <c r="A97" s="43"/>
      <c r="B97" s="43"/>
      <c r="C97" s="43"/>
      <c r="D97" s="43"/>
      <c r="E97" s="43"/>
      <c r="F97" s="43"/>
      <c r="G97" s="43"/>
      <c r="H97" s="43"/>
      <c r="I97" s="43"/>
      <c r="J97" s="43"/>
      <c r="K97" s="43"/>
      <c r="L97" s="43"/>
      <c r="M97" s="43"/>
      <c r="N97" s="43"/>
      <c r="O97" s="43"/>
      <c r="P97" s="43"/>
      <c r="Q97" s="43"/>
      <c r="R97" s="43"/>
      <c r="S97" s="43"/>
      <c r="T97" s="43"/>
      <c r="U97" s="43"/>
      <c r="V97" s="43"/>
      <c r="W97" s="43"/>
    </row>
    <row r="98" spans="1:23" ht="13">
      <c r="A98" s="43"/>
      <c r="B98" s="43"/>
      <c r="C98" s="43"/>
      <c r="D98" s="43"/>
      <c r="E98" s="43"/>
      <c r="F98" s="43"/>
      <c r="G98" s="43"/>
      <c r="H98" s="43"/>
      <c r="I98" s="43"/>
      <c r="J98" s="43"/>
      <c r="K98" s="43"/>
      <c r="L98" s="43"/>
      <c r="M98" s="43"/>
      <c r="N98" s="43"/>
      <c r="O98" s="43"/>
      <c r="P98" s="43"/>
      <c r="Q98" s="43"/>
      <c r="R98" s="43"/>
      <c r="S98" s="43"/>
      <c r="T98" s="43"/>
      <c r="U98" s="43"/>
      <c r="V98" s="43"/>
      <c r="W98" s="43"/>
    </row>
    <row r="99" spans="1:23" ht="13">
      <c r="A99" s="43"/>
      <c r="B99" s="43"/>
      <c r="C99" s="43"/>
      <c r="D99" s="43"/>
      <c r="E99" s="43"/>
      <c r="F99" s="43"/>
      <c r="G99" s="43"/>
      <c r="H99" s="43"/>
      <c r="I99" s="43"/>
      <c r="J99" s="43"/>
      <c r="K99" s="43"/>
      <c r="L99" s="43"/>
      <c r="M99" s="43"/>
      <c r="N99" s="43"/>
      <c r="O99" s="43"/>
      <c r="P99" s="43"/>
      <c r="Q99" s="43"/>
      <c r="R99" s="43"/>
      <c r="S99" s="43"/>
      <c r="T99" s="43"/>
      <c r="U99" s="43"/>
      <c r="V99" s="43"/>
      <c r="W99" s="43"/>
    </row>
    <row r="100" spans="1:23"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row>
    <row r="148" spans="1:23"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row>
    <row r="149" spans="1:23"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row>
    <row r="150" spans="1:23"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row>
    <row r="151" spans="1:23"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row>
    <row r="152" spans="1:23"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row>
    <row r="153" spans="1:23"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row>
    <row r="154" spans="1:23"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row>
    <row r="155" spans="1:23"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row>
    <row r="156" spans="1:23"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row>
    <row r="157" spans="1:23"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row>
    <row r="158" spans="1:23"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row>
    <row r="159" spans="1:23"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row>
    <row r="160" spans="1:23"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row>
    <row r="161" spans="1:23"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row>
    <row r="162" spans="1:23"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row>
    <row r="163" spans="1:23"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row>
    <row r="164" spans="1:23"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row>
    <row r="165" spans="1:23"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row>
    <row r="166" spans="1:23"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row>
    <row r="167" spans="1:23"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row>
    <row r="168" spans="1:23"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row>
    <row r="169" spans="1:23"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row>
    <row r="170" spans="1:23"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row>
    <row r="171" spans="1:23"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row>
    <row r="172" spans="1:23"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row>
    <row r="173" spans="1:23"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row>
    <row r="174" spans="1:23"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row>
    <row r="175" spans="1:23"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row>
    <row r="176" spans="1:23"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row>
    <row r="177" spans="1:23"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row>
    <row r="178" spans="1:23"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row>
    <row r="179" spans="1:23"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row>
    <row r="180" spans="1:23"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row>
    <row r="181" spans="1:23"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row>
    <row r="182" spans="1:23"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row>
    <row r="183" spans="1:23"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row>
    <row r="184" spans="1:23"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row>
    <row r="185" spans="1:23"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row>
    <row r="186" spans="1:23"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row>
    <row r="187" spans="1:23"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row>
    <row r="188" spans="1:23"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row>
    <row r="189" spans="1:23"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row>
    <row r="190" spans="1:23"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row>
    <row r="191" spans="1:23"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row>
    <row r="192" spans="1:23"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row>
    <row r="193" spans="1:23"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row>
    <row r="194" spans="1:23"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row>
    <row r="195" spans="1:23"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row>
    <row r="196" spans="1:23"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row>
    <row r="197" spans="1:23"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row>
    <row r="198" spans="1:23"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row>
    <row r="199" spans="1:23"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row>
    <row r="200" spans="1:23"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row>
    <row r="201" spans="1:23"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row>
    <row r="202" spans="1:23"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row>
    <row r="203" spans="1:23"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row>
    <row r="204" spans="1:23"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row>
    <row r="205" spans="1:23"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row>
    <row r="206" spans="1:23"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row>
    <row r="207" spans="1:23"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row>
    <row r="208" spans="1:23"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row>
    <row r="209" spans="1:23"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row>
    <row r="210" spans="1:23"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row>
    <row r="211" spans="1:23"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row>
    <row r="212" spans="1:23"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row>
    <row r="213" spans="1:23"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row>
    <row r="214" spans="1:23"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row>
    <row r="215" spans="1:23"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row>
    <row r="216" spans="1:23"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row>
    <row r="217" spans="1:23"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row>
    <row r="218" spans="1:23"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row>
    <row r="219" spans="1:23"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row>
    <row r="220" spans="1:23"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row>
    <row r="221" spans="1:23"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row>
    <row r="222" spans="1:23"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row>
    <row r="223" spans="1:23"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row>
    <row r="224" spans="1:23"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row>
    <row r="225" spans="1:23"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row>
    <row r="226" spans="1:23"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row>
    <row r="227" spans="1:23"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row>
    <row r="228" spans="1:23"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row>
    <row r="229" spans="1:23"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row>
    <row r="230" spans="1:23"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row>
    <row r="231" spans="1:23"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row>
    <row r="232" spans="1:23"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row>
    <row r="233" spans="1:23"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row>
    <row r="234" spans="1:23"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row>
    <row r="235" spans="1:23"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row>
    <row r="236" spans="1:23"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row>
    <row r="237" spans="1:23"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row>
    <row r="238" spans="1:23"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row>
    <row r="239" spans="1:23"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row>
    <row r="240" spans="1:23"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row>
    <row r="241" spans="1:23"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row>
    <row r="242" spans="1:23"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row>
    <row r="243" spans="1:23"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row>
    <row r="244" spans="1:23"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row>
    <row r="245" spans="1:23"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row>
    <row r="246" spans="1:23"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row>
    <row r="247" spans="1:23"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row>
    <row r="248" spans="1:23"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row>
    <row r="249" spans="1:23"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row>
    <row r="250" spans="1:23"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row>
    <row r="251" spans="1:23"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row>
    <row r="252" spans="1:23"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row>
    <row r="253" spans="1:23"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row>
    <row r="254" spans="1:23"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row>
    <row r="255" spans="1:23"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row>
    <row r="256" spans="1:23"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row>
    <row r="257" spans="1:23"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row>
    <row r="258" spans="1:23"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row>
    <row r="259" spans="1:23"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row>
    <row r="260" spans="1:23"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row>
    <row r="261" spans="1:23"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row>
    <row r="262" spans="1:23"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row>
    <row r="263" spans="1:23"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row>
    <row r="264" spans="1:23"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row>
    <row r="265" spans="1:23"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row>
    <row r="266" spans="1:23"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row>
    <row r="267" spans="1:23"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row>
    <row r="268" spans="1:23"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row>
    <row r="269" spans="1:23"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row>
    <row r="270" spans="1:23"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row>
    <row r="271" spans="1:23"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row>
    <row r="272" spans="1:23"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row>
    <row r="273" spans="1:23"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row>
    <row r="274" spans="1:23"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row>
    <row r="275" spans="1:23"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row>
    <row r="276" spans="1:23"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row>
    <row r="277" spans="1:23"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row>
    <row r="278" spans="1:23"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row>
    <row r="279" spans="1:23"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row>
    <row r="280" spans="1:23"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row>
    <row r="281" spans="1:23"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row>
    <row r="282" spans="1:23"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row>
    <row r="283" spans="1:23"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row>
    <row r="284" spans="1:23"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row>
    <row r="285" spans="1:23"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row>
    <row r="286" spans="1:23"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row>
    <row r="287" spans="1:23"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row>
    <row r="288" spans="1:23"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row>
    <row r="289" spans="1:23"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row>
    <row r="290" spans="1:23"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row>
    <row r="291" spans="1:23"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row>
    <row r="292" spans="1:23"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row>
    <row r="293" spans="1:23"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row>
    <row r="294" spans="1:23"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row>
    <row r="295" spans="1:23"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row>
    <row r="296" spans="1:23"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row>
    <row r="297" spans="1:23"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row>
    <row r="298" spans="1:23"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row>
    <row r="299" spans="1:23"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row>
    <row r="300" spans="1:23"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row>
    <row r="301" spans="1:23"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row>
    <row r="302" spans="1:23"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row>
    <row r="303" spans="1:23"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row>
    <row r="304" spans="1:23"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row>
    <row r="305" spans="1:23"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row>
    <row r="306" spans="1:23"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row>
    <row r="307" spans="1:23"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row>
    <row r="308" spans="1:23"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row>
    <row r="309" spans="1:23"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row>
    <row r="310" spans="1:23"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row>
    <row r="311" spans="1:23"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row>
    <row r="312" spans="1:23"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row>
    <row r="313" spans="1:23"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row>
    <row r="314" spans="1:23"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row>
    <row r="315" spans="1:23"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row>
    <row r="316" spans="1:23"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row>
    <row r="317" spans="1:23"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row>
    <row r="318" spans="1:23"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row>
    <row r="319" spans="1:23"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row>
    <row r="320" spans="1:23"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row>
    <row r="321" spans="1:23"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row>
    <row r="322" spans="1:23"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row>
    <row r="323" spans="1:23"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row>
    <row r="324" spans="1:23"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row>
    <row r="325" spans="1:23"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row>
    <row r="326" spans="1:23"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row>
    <row r="327" spans="1:23"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row>
    <row r="328" spans="1:23"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row>
    <row r="329" spans="1:23"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row>
    <row r="330" spans="1:23"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row>
    <row r="331" spans="1:23"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row>
    <row r="332" spans="1:23"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row>
    <row r="333" spans="1:23"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row>
    <row r="334" spans="1:23"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row>
    <row r="335" spans="1:23"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row>
    <row r="336" spans="1:23"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row>
    <row r="337" spans="1:23"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row>
    <row r="338" spans="1:23"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row>
    <row r="339" spans="1:23"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row>
    <row r="340" spans="1:23"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row>
    <row r="341" spans="1:23"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row>
    <row r="342" spans="1:23"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row>
    <row r="343" spans="1:23"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row>
    <row r="344" spans="1:23"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row>
    <row r="345" spans="1:23"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row>
    <row r="346" spans="1:23"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row>
    <row r="347" spans="1:23"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row>
    <row r="348" spans="1:23"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row>
    <row r="349" spans="1:23"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row>
    <row r="350" spans="1:23"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row>
    <row r="351" spans="1:23"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row>
    <row r="352" spans="1:23"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row>
    <row r="353" spans="1:23"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row>
    <row r="354" spans="1:23"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row>
    <row r="355" spans="1:23"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row>
    <row r="356" spans="1:23"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row>
    <row r="357" spans="1:23"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row>
    <row r="358" spans="1:23"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row>
    <row r="359" spans="1:23"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row>
    <row r="360" spans="1:23"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row>
    <row r="361" spans="1:23"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row>
    <row r="362" spans="1:23"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row>
    <row r="363" spans="1:23"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row>
    <row r="364" spans="1:23"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row>
    <row r="365" spans="1:23"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row>
    <row r="366" spans="1:23"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row>
    <row r="367" spans="1:23"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row>
    <row r="368" spans="1:23"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row>
    <row r="369" spans="1:23"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row>
    <row r="370" spans="1:23"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row>
    <row r="371" spans="1:23"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row>
    <row r="372" spans="1:23"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row>
    <row r="373" spans="1:23"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row>
    <row r="374" spans="1:23"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row>
    <row r="375" spans="1:23"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row>
    <row r="376" spans="1:23"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row>
    <row r="377" spans="1:23"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row>
    <row r="378" spans="1:23"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row>
    <row r="379" spans="1:23"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row>
    <row r="380" spans="1:23"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row>
    <row r="381" spans="1:23"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row>
    <row r="382" spans="1:23"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row>
    <row r="383" spans="1:23"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row>
    <row r="384" spans="1:23"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row>
    <row r="385" spans="1:23"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row>
    <row r="386" spans="1:23"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row>
    <row r="387" spans="1:23"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row>
    <row r="388" spans="1:23"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row>
    <row r="389" spans="1:23"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row>
    <row r="390" spans="1:23"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row>
    <row r="391" spans="1:23"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row>
    <row r="392" spans="1:23"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row>
    <row r="393" spans="1:23"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row>
    <row r="394" spans="1:23"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row>
    <row r="395" spans="1:23"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row>
    <row r="396" spans="1:23"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row>
    <row r="397" spans="1:23"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row>
    <row r="398" spans="1:23"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row>
    <row r="399" spans="1:23"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row>
    <row r="400" spans="1:23"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row>
    <row r="401" spans="1:23"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row>
    <row r="402" spans="1:23"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row>
    <row r="403" spans="1:23"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row>
    <row r="404" spans="1:23"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row>
    <row r="405" spans="1:23"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row>
    <row r="406" spans="1:23"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row>
    <row r="407" spans="1:23"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row>
    <row r="408" spans="1:23"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row>
    <row r="409" spans="1:23"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row>
    <row r="410" spans="1:23"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row>
    <row r="411" spans="1:23"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row>
    <row r="412" spans="1:23"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row>
    <row r="413" spans="1:23"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row>
    <row r="414" spans="1:23"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row>
    <row r="415" spans="1:23"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row>
    <row r="416" spans="1:23"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row>
    <row r="417" spans="1:23"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row>
    <row r="418" spans="1:23"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row>
    <row r="419" spans="1:23"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row>
    <row r="420" spans="1:23"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row>
    <row r="421" spans="1:23"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row>
    <row r="422" spans="1:23"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row>
    <row r="423" spans="1:23"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row>
    <row r="424" spans="1:23"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row>
    <row r="425" spans="1:23"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row>
    <row r="426" spans="1:23"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row>
    <row r="427" spans="1:23"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row>
    <row r="428" spans="1:23"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row>
    <row r="429" spans="1:23"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row>
    <row r="430" spans="1:23"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row>
    <row r="431" spans="1:23"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row>
    <row r="432" spans="1:23"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row>
    <row r="433" spans="1:23"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row>
    <row r="434" spans="1:23"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row>
    <row r="435" spans="1:23"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row>
    <row r="436" spans="1:23"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row>
    <row r="437" spans="1:23"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row>
    <row r="438" spans="1:23"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row>
    <row r="439" spans="1:23"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row>
    <row r="440" spans="1:23"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row>
    <row r="441" spans="1:23"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row>
    <row r="442" spans="1:23"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row>
    <row r="443" spans="1:23"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row>
    <row r="444" spans="1:23"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row>
    <row r="445" spans="1:23"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row>
    <row r="446" spans="1:23"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row>
    <row r="447" spans="1:23"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row>
    <row r="448" spans="1:23"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row>
    <row r="449" spans="1:23"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row>
    <row r="450" spans="1:23"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row>
    <row r="451" spans="1:23"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row>
    <row r="452" spans="1:23"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row>
    <row r="453" spans="1:23"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row>
    <row r="454" spans="1:23"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row>
    <row r="455" spans="1:23"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row>
    <row r="456" spans="1:23"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row>
    <row r="457" spans="1:23"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row>
    <row r="458" spans="1:23"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row>
    <row r="459" spans="1:23"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row>
    <row r="460" spans="1:23"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row>
    <row r="461" spans="1:23"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row>
    <row r="462" spans="1:23"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row>
    <row r="463" spans="1:23"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row>
    <row r="464" spans="1:23"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row>
    <row r="465" spans="1:23"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row>
    <row r="466" spans="1:23"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row>
    <row r="467" spans="1:23"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row>
    <row r="468" spans="1:23"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row>
    <row r="469" spans="1:23"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row>
    <row r="470" spans="1:23"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row>
    <row r="471" spans="1:23"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row>
    <row r="472" spans="1:23"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row>
    <row r="473" spans="1:23"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row>
    <row r="474" spans="1:23"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row>
    <row r="475" spans="1:23"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row>
    <row r="476" spans="1:23"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row>
    <row r="477" spans="1:23"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row>
    <row r="478" spans="1:23"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row>
    <row r="479" spans="1:23"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row>
    <row r="480" spans="1:23"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row>
    <row r="481" spans="1:23"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row>
    <row r="482" spans="1:23"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row>
    <row r="483" spans="1:23"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row>
    <row r="484" spans="1:23"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row>
    <row r="485" spans="1:23"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row>
    <row r="486" spans="1:23"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row>
    <row r="487" spans="1:23"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row>
    <row r="488" spans="1:23"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row>
    <row r="489" spans="1:23"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row>
    <row r="490" spans="1:23"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row>
    <row r="491" spans="1:23"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row>
    <row r="492" spans="1:23"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row>
    <row r="493" spans="1:23"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row>
    <row r="494" spans="1:23"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row>
    <row r="495" spans="1:23"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row>
    <row r="496" spans="1:23"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row>
    <row r="497" spans="1:23"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row>
    <row r="498" spans="1:23"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row>
    <row r="499" spans="1:23"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row>
    <row r="500" spans="1:23"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row>
    <row r="501" spans="1:23"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row>
    <row r="502" spans="1:23"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row>
    <row r="503" spans="1:23"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row>
    <row r="504" spans="1:23"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row>
    <row r="505" spans="1:23"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row>
    <row r="506" spans="1:23"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row>
    <row r="507" spans="1:23"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row>
    <row r="508" spans="1:23"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row>
    <row r="509" spans="1:23"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row>
    <row r="510" spans="1:23"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row>
    <row r="511" spans="1:23"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row>
    <row r="512" spans="1:23"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row>
    <row r="513" spans="1:23"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row>
    <row r="514" spans="1:23"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row>
    <row r="515" spans="1:23"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row>
    <row r="516" spans="1:23"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row>
    <row r="517" spans="1:23"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row>
    <row r="518" spans="1:23"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row>
    <row r="519" spans="1:23"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row>
    <row r="520" spans="1:23"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row>
    <row r="521" spans="1:23"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row>
    <row r="522" spans="1:23"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row>
    <row r="523" spans="1:23"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row>
    <row r="524" spans="1:23"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row>
    <row r="525" spans="1:23"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row>
    <row r="526" spans="1:23"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row>
    <row r="527" spans="1:23"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row>
    <row r="528" spans="1:23"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row>
    <row r="529" spans="1:23"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row>
    <row r="530" spans="1:23"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row>
    <row r="531" spans="1:23"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row>
    <row r="532" spans="1:23"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row>
    <row r="533" spans="1:23"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row>
    <row r="534" spans="1:23"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row>
    <row r="535" spans="1:23"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row>
    <row r="536" spans="1:23"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row>
    <row r="537" spans="1:23"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row>
    <row r="538" spans="1:23"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row>
    <row r="539" spans="1:23"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row>
    <row r="540" spans="1:23"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row>
    <row r="541" spans="1:23"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row>
    <row r="542" spans="1:23"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row>
    <row r="543" spans="1:23"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row>
    <row r="544" spans="1:23"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row>
    <row r="545" spans="1:23"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row>
    <row r="546" spans="1:23"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row>
    <row r="547" spans="1:23"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row>
    <row r="548" spans="1:23"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row>
    <row r="549" spans="1:23"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row>
    <row r="550" spans="1:23"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row>
    <row r="551" spans="1:23"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row>
    <row r="552" spans="1:23"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row>
    <row r="553" spans="1:23"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row>
    <row r="554" spans="1:23"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row>
    <row r="555" spans="1:23"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row>
    <row r="556" spans="1:23"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row>
    <row r="557" spans="1:23"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row>
    <row r="558" spans="1:23"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row>
    <row r="559" spans="1:23"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row>
    <row r="560" spans="1:23"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row>
    <row r="561" spans="1:23"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row>
    <row r="562" spans="1:23"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row>
    <row r="563" spans="1:23"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row>
    <row r="564" spans="1:23"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row>
    <row r="565" spans="1:23"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row>
    <row r="566" spans="1:23"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row>
    <row r="567" spans="1:23"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row>
    <row r="568" spans="1:23"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row>
    <row r="569" spans="1:23"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row>
    <row r="570" spans="1:23"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row>
    <row r="571" spans="1:23"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row>
    <row r="572" spans="1:23"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row>
    <row r="573" spans="1:23"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row>
    <row r="574" spans="1:23"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row>
    <row r="575" spans="1:23"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row>
    <row r="576" spans="1:23"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row>
    <row r="577" spans="1:23"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row>
    <row r="578" spans="1:23"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row>
    <row r="579" spans="1:23"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row>
    <row r="580" spans="1:23"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row>
    <row r="581" spans="1:23"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row>
    <row r="582" spans="1:23"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row>
    <row r="583" spans="1:23"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row>
    <row r="584" spans="1:23"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row>
    <row r="585" spans="1:23"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row>
    <row r="586" spans="1:23"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row>
    <row r="587" spans="1:23"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row>
    <row r="588" spans="1:23"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row>
    <row r="589" spans="1:23"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row>
    <row r="590" spans="1:23"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row>
    <row r="591" spans="1:23"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row>
    <row r="592" spans="1:23"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row>
    <row r="593" spans="1:23"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row>
    <row r="594" spans="1:23"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row>
    <row r="595" spans="1:23"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row>
    <row r="596" spans="1:23"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row>
    <row r="597" spans="1:23"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row>
    <row r="598" spans="1:23"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row>
    <row r="599" spans="1:23"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row>
    <row r="600" spans="1:23"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row>
    <row r="601" spans="1:23"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row>
    <row r="602" spans="1:23"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row>
    <row r="603" spans="1:23"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row>
    <row r="604" spans="1:23"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row>
    <row r="605" spans="1:23"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row>
    <row r="606" spans="1:23"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row>
    <row r="607" spans="1:23"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row>
    <row r="608" spans="1:23"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row>
    <row r="609" spans="1:23"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row>
    <row r="610" spans="1:23"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row>
    <row r="611" spans="1:23"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row>
    <row r="612" spans="1:23"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row>
    <row r="613" spans="1:23"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row>
    <row r="614" spans="1:23"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row>
    <row r="615" spans="1:23"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row>
    <row r="616" spans="1:23"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row>
    <row r="617" spans="1:23"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row>
    <row r="618" spans="1:23"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row>
    <row r="619" spans="1:23"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row>
    <row r="620" spans="1:23"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row>
    <row r="621" spans="1:23"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row>
    <row r="622" spans="1:23"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row>
    <row r="623" spans="1:23"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row>
    <row r="624" spans="1:23"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row>
    <row r="625" spans="1:23"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row>
    <row r="626" spans="1:23"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row>
    <row r="627" spans="1:23"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row>
    <row r="628" spans="1:23"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row>
    <row r="629" spans="1:23"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row>
    <row r="630" spans="1:23"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row>
    <row r="631" spans="1:23"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row>
    <row r="632" spans="1:23"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row>
    <row r="633" spans="1:23"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row>
    <row r="634" spans="1:23"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row>
    <row r="635" spans="1:23"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row>
    <row r="636" spans="1:23"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row>
    <row r="637" spans="1:23"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row>
    <row r="638" spans="1:23"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row>
    <row r="639" spans="1:23"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row>
    <row r="640" spans="1:23"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row>
    <row r="641" spans="1:23"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row>
    <row r="642" spans="1:23"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row>
    <row r="643" spans="1:23"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row>
    <row r="644" spans="1:23"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row>
    <row r="645" spans="1:23"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row>
    <row r="646" spans="1:23"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row>
    <row r="647" spans="1:23"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row>
    <row r="648" spans="1:23"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row>
    <row r="649" spans="1:23"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row>
    <row r="650" spans="1:23"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row>
    <row r="651" spans="1:23"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row>
    <row r="652" spans="1:23"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row>
    <row r="653" spans="1:23"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row>
    <row r="654" spans="1:23"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row>
    <row r="655" spans="1:23"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row>
    <row r="656" spans="1:23"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row>
    <row r="657" spans="1:23"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row>
    <row r="658" spans="1:23"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row>
    <row r="659" spans="1:23"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row>
    <row r="660" spans="1:23"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row>
    <row r="661" spans="1:23"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row>
    <row r="662" spans="1:23"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row>
    <row r="663" spans="1:23"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row>
    <row r="664" spans="1:23"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row>
    <row r="665" spans="1:23"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row>
    <row r="666" spans="1:23"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row>
    <row r="667" spans="1:23"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row>
    <row r="668" spans="1:23"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row>
    <row r="669" spans="1:23"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row>
    <row r="670" spans="1:23"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row>
    <row r="671" spans="1:23"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row>
    <row r="672" spans="1:23"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row>
    <row r="673" spans="1:23"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row>
    <row r="674" spans="1:23"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row>
    <row r="675" spans="1:23"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row>
    <row r="676" spans="1:23"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row>
    <row r="677" spans="1:23"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row>
    <row r="678" spans="1:23"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row>
    <row r="679" spans="1:23"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row>
    <row r="680" spans="1:23"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row>
    <row r="681" spans="1:23"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row>
    <row r="682" spans="1:23"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row>
    <row r="683" spans="1:23"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row>
    <row r="684" spans="1:23"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row>
    <row r="685" spans="1:23"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row>
    <row r="686" spans="1:23"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row>
    <row r="687" spans="1:23"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row>
    <row r="688" spans="1:23"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row>
    <row r="689" spans="1:23"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row>
    <row r="690" spans="1:23"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row>
    <row r="691" spans="1:23"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row>
    <row r="692" spans="1:23"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row>
    <row r="693" spans="1:23"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row>
    <row r="694" spans="1:23"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row>
    <row r="695" spans="1:23"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row>
    <row r="696" spans="1:23"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row>
    <row r="697" spans="1:23"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row>
    <row r="698" spans="1:23"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row>
    <row r="699" spans="1:23"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row>
    <row r="700" spans="1:23"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row>
    <row r="701" spans="1:23"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row>
    <row r="702" spans="1:23"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row>
    <row r="703" spans="1:23"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row>
    <row r="704" spans="1:23"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row>
    <row r="705" spans="1:23"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row>
    <row r="706" spans="1:23"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row>
    <row r="707" spans="1:23"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row>
    <row r="708" spans="1:23"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row>
    <row r="709" spans="1:23"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row>
    <row r="710" spans="1:23"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row>
    <row r="711" spans="1:23"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row>
    <row r="712" spans="1:23"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row>
    <row r="713" spans="1:23"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row>
    <row r="714" spans="1:23"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row>
    <row r="715" spans="1:23"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row>
    <row r="716" spans="1:23"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row>
    <row r="717" spans="1:23"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row>
    <row r="718" spans="1:23"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row>
    <row r="719" spans="1:23"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row>
    <row r="720" spans="1:23"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row>
    <row r="721" spans="1:23"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row>
    <row r="722" spans="1:23"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row>
    <row r="723" spans="1:23"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row>
    <row r="724" spans="1:23"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row>
    <row r="725" spans="1:23"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row>
    <row r="726" spans="1:23"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row>
    <row r="727" spans="1:23"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row>
    <row r="728" spans="1:23"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row>
    <row r="729" spans="1:23"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row>
    <row r="730" spans="1:23"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row>
    <row r="731" spans="1:23"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row>
    <row r="732" spans="1:23"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row>
    <row r="733" spans="1:23"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row>
    <row r="734" spans="1:23"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row>
    <row r="735" spans="1:23"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row>
    <row r="736" spans="1:23"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row>
    <row r="737" spans="1:23"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row>
    <row r="738" spans="1:23"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row>
    <row r="739" spans="1:23"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row>
    <row r="740" spans="1:23"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row>
    <row r="741" spans="1:23"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row>
    <row r="742" spans="1:23"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row>
    <row r="743" spans="1:23"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row>
    <row r="744" spans="1:23"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row>
    <row r="745" spans="1:23"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row>
    <row r="746" spans="1:23"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row>
    <row r="747" spans="1:23"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row>
    <row r="748" spans="1:23"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row>
    <row r="749" spans="1:23"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row>
    <row r="750" spans="1:23"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row>
    <row r="751" spans="1:23"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row>
    <row r="752" spans="1:23"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row>
    <row r="753" spans="1:23"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row>
    <row r="754" spans="1:23"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row>
    <row r="755" spans="1:23"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row>
    <row r="756" spans="1:23"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row>
    <row r="757" spans="1:23"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row>
    <row r="758" spans="1:23"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row>
    <row r="759" spans="1:23"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row>
    <row r="760" spans="1:23"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row>
    <row r="761" spans="1:23"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row>
    <row r="762" spans="1:23"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row>
    <row r="763" spans="1:23"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row>
    <row r="764" spans="1:23"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row>
    <row r="765" spans="1:23"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row>
    <row r="766" spans="1:23"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row>
    <row r="767" spans="1:23"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row>
    <row r="768" spans="1:23"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row>
    <row r="769" spans="1:23"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row>
    <row r="770" spans="1:23"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row>
    <row r="771" spans="1:23"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row>
    <row r="772" spans="1:23"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row>
    <row r="773" spans="1:23"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row>
    <row r="774" spans="1:23"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row>
    <row r="775" spans="1:23"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row>
    <row r="776" spans="1:23"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row>
    <row r="777" spans="1:23"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row>
    <row r="778" spans="1:23"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row>
    <row r="779" spans="1:23"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row>
    <row r="780" spans="1:23"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row>
    <row r="781" spans="1:23"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row>
    <row r="782" spans="1:23"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row>
    <row r="783" spans="1:23"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row>
    <row r="784" spans="1:23"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row>
    <row r="785" spans="1:23"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row>
    <row r="786" spans="1:23"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row>
    <row r="787" spans="1:23"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row>
    <row r="788" spans="1:23"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row>
    <row r="789" spans="1:23"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row>
    <row r="790" spans="1:23"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row>
    <row r="791" spans="1:23"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row>
    <row r="792" spans="1:23"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row>
    <row r="793" spans="1:23"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row>
    <row r="794" spans="1:23"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row>
    <row r="795" spans="1:23"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row>
    <row r="796" spans="1:23"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row>
    <row r="797" spans="1:23"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row>
    <row r="798" spans="1:23"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row>
    <row r="799" spans="1:23"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row>
    <row r="800" spans="1:23"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row>
    <row r="801" spans="1:23"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row>
    <row r="802" spans="1:23"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row>
    <row r="803" spans="1:23"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row>
    <row r="804" spans="1:23"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row>
    <row r="805" spans="1:23"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row>
    <row r="806" spans="1:23"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row>
    <row r="807" spans="1:23"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row>
    <row r="808" spans="1:23"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row>
    <row r="809" spans="1:23"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row>
    <row r="810" spans="1:23"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row>
    <row r="811" spans="1:23"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row>
    <row r="812" spans="1:23"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row>
    <row r="813" spans="1:23"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row>
    <row r="814" spans="1:23"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row>
    <row r="815" spans="1:23"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row>
    <row r="816" spans="1:23"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row>
    <row r="817" spans="1:23"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row>
    <row r="818" spans="1:23"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row>
    <row r="819" spans="1:23"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row>
    <row r="820" spans="1:23"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row>
    <row r="821" spans="1:23"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row>
    <row r="822" spans="1:23"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row>
    <row r="823" spans="1:23"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row>
    <row r="824" spans="1:23"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row>
    <row r="825" spans="1:23"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row>
    <row r="826" spans="1:23"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row>
    <row r="827" spans="1:23"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row>
    <row r="828" spans="1:23"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row>
    <row r="829" spans="1:23"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row>
    <row r="830" spans="1:23"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row>
    <row r="831" spans="1:23"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row>
    <row r="832" spans="1:23"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row>
    <row r="833" spans="1:23"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row>
    <row r="834" spans="1:23"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row>
    <row r="835" spans="1:23"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row>
    <row r="836" spans="1:23"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row>
    <row r="837" spans="1:23"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row>
    <row r="838" spans="1:23"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row>
    <row r="839" spans="1:23"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row>
    <row r="840" spans="1:23"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row>
    <row r="841" spans="1:23"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row>
    <row r="842" spans="1:23"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row>
    <row r="843" spans="1:23"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row>
    <row r="844" spans="1:23"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row>
    <row r="845" spans="1:23"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row>
    <row r="846" spans="1:23"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row>
    <row r="847" spans="1:23"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row>
    <row r="848" spans="1:23"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row>
    <row r="849" spans="1:23"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row>
    <row r="850" spans="1:23"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row>
    <row r="851" spans="1:23"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row>
    <row r="852" spans="1:23"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row>
    <row r="853" spans="1:23"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row>
    <row r="854" spans="1:23"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row>
    <row r="855" spans="1:23"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row>
    <row r="856" spans="1:23"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row>
    <row r="857" spans="1:23"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row>
    <row r="858" spans="1:23"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row>
    <row r="859" spans="1:23"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row>
    <row r="860" spans="1:23"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row>
    <row r="861" spans="1:23"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row>
    <row r="862" spans="1:23"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row>
    <row r="863" spans="1:23"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row>
    <row r="864" spans="1:23"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row>
    <row r="865" spans="1:23"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row>
    <row r="866" spans="1:23"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row>
    <row r="867" spans="1:23"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row>
    <row r="868" spans="1:23"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row>
    <row r="869" spans="1:23"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row>
    <row r="870" spans="1:23"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row>
    <row r="871" spans="1:23"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row>
    <row r="872" spans="1:23"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row>
    <row r="873" spans="1:23"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row>
    <row r="874" spans="1:23"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row>
    <row r="875" spans="1:23"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row>
    <row r="876" spans="1:23"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row>
    <row r="877" spans="1:23"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row>
    <row r="878" spans="1:23"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row>
    <row r="879" spans="1:23"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row>
    <row r="880" spans="1:23"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row>
    <row r="881" spans="1:23"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row>
    <row r="882" spans="1:23"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row>
    <row r="883" spans="1:23"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row>
    <row r="884" spans="1:23"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row>
    <row r="885" spans="1:23"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row>
    <row r="886" spans="1:23"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row>
    <row r="887" spans="1:23"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row>
    <row r="888" spans="1:23"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row>
    <row r="889" spans="1:23"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row>
    <row r="890" spans="1:23"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row>
    <row r="891" spans="1:23"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row>
    <row r="892" spans="1:23"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row>
    <row r="893" spans="1:23"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row>
    <row r="894" spans="1:23"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row>
    <row r="895" spans="1:23"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row>
    <row r="896" spans="1:23"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row>
    <row r="897" spans="1:23"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row>
    <row r="898" spans="1:23"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row>
    <row r="899" spans="1:23"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row>
    <row r="900" spans="1:23"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row>
    <row r="901" spans="1:23"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row>
    <row r="902" spans="1:23"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row>
    <row r="903" spans="1:23"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row>
    <row r="904" spans="1:23"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row>
    <row r="905" spans="1:23"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row>
    <row r="906" spans="1:23"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row>
    <row r="907" spans="1:23"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row>
    <row r="908" spans="1:23"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row>
    <row r="909" spans="1:23"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row>
    <row r="910" spans="1:23"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row>
    <row r="911" spans="1:23"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row>
    <row r="912" spans="1:23"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row>
    <row r="913" spans="1:23"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row>
    <row r="914" spans="1:23"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row>
    <row r="915" spans="1:23"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row>
    <row r="916" spans="1:23"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row>
    <row r="917" spans="1:23"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row>
    <row r="918" spans="1:23"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row>
    <row r="919" spans="1:23"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row>
    <row r="920" spans="1:23"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row>
    <row r="921" spans="1:23"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row>
    <row r="922" spans="1:23"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row>
    <row r="923" spans="1:23"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row>
    <row r="924" spans="1:23"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row>
    <row r="925" spans="1:23"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row>
    <row r="926" spans="1:23"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row>
    <row r="927" spans="1:23"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row>
    <row r="928" spans="1:23"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row>
    <row r="929" spans="1:23"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row>
    <row r="930" spans="1:23"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row>
    <row r="931" spans="1:23"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row>
    <row r="932" spans="1:23"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row>
    <row r="933" spans="1:23"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row>
    <row r="934" spans="1:23"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row>
    <row r="935" spans="1:23"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row>
    <row r="936" spans="1:23"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row>
    <row r="937" spans="1:23"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row>
    <row r="938" spans="1:23"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row>
    <row r="939" spans="1:23"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row>
    <row r="940" spans="1:23"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row>
    <row r="941" spans="1:23"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row>
    <row r="942" spans="1:23"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row>
    <row r="943" spans="1:23"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row>
    <row r="944" spans="1:23"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row>
    <row r="945" spans="1:23"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row>
    <row r="946" spans="1:23"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row>
    <row r="947" spans="1:23"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row>
    <row r="948" spans="1:23"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row>
    <row r="949" spans="1:23"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row>
    <row r="950" spans="1:23"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row>
    <row r="951" spans="1:23"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row>
    <row r="952" spans="1:23"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row>
    <row r="953" spans="1:23"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row>
    <row r="954" spans="1:23"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row>
    <row r="955" spans="1:23"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row>
    <row r="956" spans="1:23"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row>
    <row r="957" spans="1:23"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row>
    <row r="958" spans="1:23"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row>
    <row r="959" spans="1:23"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row>
    <row r="960" spans="1:23"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row>
    <row r="961" spans="1:23"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row>
    <row r="962" spans="1:23"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row>
    <row r="963" spans="1:23"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row>
    <row r="964" spans="1:23"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row>
    <row r="965" spans="1:23"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row>
    <row r="966" spans="1:23"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row>
    <row r="967" spans="1:23"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row>
    <row r="968" spans="1:23"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row>
    <row r="969" spans="1:23"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row>
    <row r="970" spans="1:23"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row>
    <row r="971" spans="1:23"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row>
    <row r="972" spans="1:23"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row>
    <row r="973" spans="1:23"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row>
    <row r="974" spans="1:23"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row>
    <row r="975" spans="1:23"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row>
    <row r="976" spans="1:23"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row>
    <row r="977" spans="1:23"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row>
    <row r="978" spans="1:23"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row>
    <row r="979" spans="1:23"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row>
    <row r="980" spans="1:23"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row>
    <row r="981" spans="1:23"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row>
    <row r="982" spans="1:23"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row>
    <row r="983" spans="1:23"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row>
    <row r="984" spans="1:23"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row>
    <row r="985" spans="1:23"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row>
    <row r="986" spans="1:23"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row>
    <row r="987" spans="1:23"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row>
    <row r="988" spans="1:23"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row>
    <row r="989" spans="1:23"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row>
    <row r="990" spans="1:23"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row>
    <row r="991" spans="1:23"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row>
    <row r="992" spans="1:23"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row>
    <row r="993" spans="1:23"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row>
    <row r="994" spans="1:23"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row>
    <row r="995" spans="1:23"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row>
    <row r="996" spans="1:23"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row>
    <row r="997" spans="1:23"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row>
    <row r="998" spans="1:23"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row>
    <row r="999" spans="1:23"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row>
    <row r="1000" spans="1:23"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row>
  </sheetData>
  <hyperlinks>
    <hyperlink ref="A4" r:id="rId1" xr:uid="{00000000-0004-0000-1000-000000000000}"/>
    <hyperlink ref="A5" r:id="rId2" xr:uid="{00000000-0004-0000-1000-000001000000}"/>
    <hyperlink ref="A6" r:id="rId3" xr:uid="{00000000-0004-0000-1000-000002000000}"/>
    <hyperlink ref="A7" r:id="rId4" xr:uid="{00000000-0004-0000-1000-000003000000}"/>
    <hyperlink ref="A9" r:id="rId5" xr:uid="{00000000-0004-0000-1000-000004000000}"/>
    <hyperlink ref="A10" r:id="rId6" xr:uid="{00000000-0004-0000-1000-000005000000}"/>
  </hyperlinks>
  <pageMargins left="0.7" right="0.7" top="0.75" bottom="0.75" header="0.3" footer="0.3"/>
  <tableParts count="1">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outlinePr summaryBelow="0" summaryRight="0"/>
  </sheetPr>
  <dimension ref="A1:Z1000"/>
  <sheetViews>
    <sheetView workbookViewId="0"/>
  </sheetViews>
  <sheetFormatPr baseColWidth="10" defaultColWidth="14.5" defaultRowHeight="15.75" customHeight="1"/>
  <cols>
    <col min="1" max="1" width="24" customWidth="1"/>
    <col min="3" max="3" width="49.1640625" customWidth="1"/>
    <col min="19" max="19" width="37.33203125" customWidth="1"/>
  </cols>
  <sheetData>
    <row r="1" spans="1:26" ht="15.75" customHeight="1">
      <c r="A1" s="57" t="s">
        <v>277</v>
      </c>
      <c r="B1" s="56" t="s">
        <v>292</v>
      </c>
      <c r="C1" s="58" t="s">
        <v>1</v>
      </c>
      <c r="D1" s="56" t="s">
        <v>306</v>
      </c>
      <c r="E1" s="56" t="s">
        <v>287</v>
      </c>
      <c r="F1" s="56" t="s">
        <v>288</v>
      </c>
      <c r="G1" s="56" t="s">
        <v>293</v>
      </c>
      <c r="H1" s="56" t="s">
        <v>307</v>
      </c>
      <c r="I1" s="56" t="s">
        <v>308</v>
      </c>
      <c r="J1" s="56" t="s">
        <v>309</v>
      </c>
      <c r="K1" s="56" t="s">
        <v>310</v>
      </c>
      <c r="L1" s="56" t="s">
        <v>311</v>
      </c>
      <c r="M1" s="56" t="s">
        <v>312</v>
      </c>
      <c r="N1" s="56" t="s">
        <v>313</v>
      </c>
      <c r="O1" s="56" t="s">
        <v>314</v>
      </c>
      <c r="P1" s="56" t="s">
        <v>315</v>
      </c>
      <c r="Q1" s="56" t="s">
        <v>316</v>
      </c>
      <c r="R1" s="59" t="s">
        <v>317</v>
      </c>
      <c r="S1" s="58" t="s">
        <v>2</v>
      </c>
      <c r="T1" s="56" t="s">
        <v>318</v>
      </c>
      <c r="U1" s="56" t="s">
        <v>319</v>
      </c>
      <c r="V1" s="56" t="s">
        <v>320</v>
      </c>
      <c r="W1" s="56" t="s">
        <v>321</v>
      </c>
      <c r="X1" s="56" t="s">
        <v>322</v>
      </c>
      <c r="Y1" s="59" t="s">
        <v>323</v>
      </c>
      <c r="Z1" s="57" t="s">
        <v>3</v>
      </c>
    </row>
    <row r="2" spans="1:26" ht="42">
      <c r="A2" s="23"/>
      <c r="B2" s="59"/>
      <c r="C2" s="24" t="s">
        <v>5</v>
      </c>
      <c r="D2" s="24" t="s">
        <v>6</v>
      </c>
      <c r="E2" s="24" t="s">
        <v>7</v>
      </c>
      <c r="F2" s="24" t="s">
        <v>8</v>
      </c>
      <c r="G2" s="24" t="s">
        <v>9</v>
      </c>
      <c r="H2" s="24" t="s">
        <v>10</v>
      </c>
      <c r="I2" s="24" t="s">
        <v>11</v>
      </c>
      <c r="J2" s="24" t="s">
        <v>12</v>
      </c>
      <c r="K2" s="24" t="s">
        <v>13</v>
      </c>
      <c r="L2" s="24" t="s">
        <v>14</v>
      </c>
      <c r="M2" s="24" t="s">
        <v>15</v>
      </c>
      <c r="N2" s="24" t="s">
        <v>16</v>
      </c>
      <c r="O2" s="24" t="s">
        <v>17</v>
      </c>
      <c r="P2" s="24" t="s">
        <v>18</v>
      </c>
      <c r="Q2" s="24" t="s">
        <v>19</v>
      </c>
      <c r="R2" s="59"/>
      <c r="S2" s="24" t="s">
        <v>20</v>
      </c>
      <c r="T2" s="24" t="s">
        <v>21</v>
      </c>
      <c r="U2" s="24" t="s">
        <v>22</v>
      </c>
      <c r="V2" s="24" t="s">
        <v>23</v>
      </c>
      <c r="W2" s="24" t="s">
        <v>24</v>
      </c>
      <c r="X2" s="24" t="s">
        <v>25</v>
      </c>
      <c r="Y2" s="59"/>
      <c r="Z2" s="24" t="s">
        <v>26</v>
      </c>
    </row>
    <row r="3" spans="1:26" ht="409.6">
      <c r="A3" s="40" t="s">
        <v>264</v>
      </c>
      <c r="B3" s="56"/>
      <c r="C3" s="49" t="s">
        <v>27</v>
      </c>
      <c r="D3" s="49" t="s">
        <v>260</v>
      </c>
      <c r="E3" s="49" t="s">
        <v>28</v>
      </c>
      <c r="F3" s="49" t="s">
        <v>29</v>
      </c>
      <c r="G3" s="49" t="s">
        <v>30</v>
      </c>
      <c r="H3" s="49" t="s">
        <v>31</v>
      </c>
      <c r="I3" s="49" t="s">
        <v>32</v>
      </c>
      <c r="J3" s="49" t="s">
        <v>33</v>
      </c>
      <c r="K3" s="49" t="s">
        <v>34</v>
      </c>
      <c r="L3" s="49" t="s">
        <v>35</v>
      </c>
      <c r="M3" s="49" t="s">
        <v>36</v>
      </c>
      <c r="N3" s="49" t="s">
        <v>37</v>
      </c>
      <c r="O3" s="41" t="s">
        <v>38</v>
      </c>
      <c r="P3" s="49" t="s">
        <v>39</v>
      </c>
      <c r="Q3" s="49" t="s">
        <v>40</v>
      </c>
      <c r="R3" s="60"/>
      <c r="S3" s="49" t="s">
        <v>41</v>
      </c>
      <c r="T3" s="49" t="s">
        <v>42</v>
      </c>
      <c r="U3" s="49" t="s">
        <v>43</v>
      </c>
      <c r="V3" s="49" t="s">
        <v>44</v>
      </c>
      <c r="W3" s="49" t="s">
        <v>45</v>
      </c>
      <c r="X3" s="49" t="s">
        <v>46</v>
      </c>
      <c r="Y3" s="59"/>
      <c r="Z3" s="33"/>
    </row>
    <row r="4" spans="1:26" ht="14">
      <c r="A4" s="27" t="str">
        <f>HYPERLINK("https://metroquest.com/","Metro Quest")</f>
        <v>Metro Quest</v>
      </c>
      <c r="B4" s="56"/>
      <c r="C4" s="29" t="s">
        <v>48</v>
      </c>
      <c r="D4" s="59"/>
      <c r="E4" s="59"/>
      <c r="F4" s="29" t="s">
        <v>48</v>
      </c>
      <c r="G4" s="59"/>
      <c r="H4" s="29" t="s">
        <v>48</v>
      </c>
      <c r="I4" s="29" t="s">
        <v>48</v>
      </c>
      <c r="J4" s="29" t="s">
        <v>48</v>
      </c>
      <c r="K4" s="29" t="s">
        <v>48</v>
      </c>
      <c r="L4" s="29" t="s">
        <v>48</v>
      </c>
      <c r="M4" s="29" t="s">
        <v>48</v>
      </c>
      <c r="N4" s="59"/>
      <c r="O4" s="59"/>
      <c r="P4" s="59"/>
      <c r="Q4" s="29" t="s">
        <v>48</v>
      </c>
      <c r="R4" s="56"/>
      <c r="S4" s="59"/>
      <c r="T4" s="29" t="s">
        <v>48</v>
      </c>
      <c r="U4" s="29" t="s">
        <v>48</v>
      </c>
      <c r="V4" s="59"/>
      <c r="W4" s="59"/>
      <c r="X4" s="29" t="s">
        <v>48</v>
      </c>
      <c r="Y4" s="56"/>
      <c r="Z4" s="34">
        <f t="shared" ref="Z4:Z29" si="0">COUNTIF(C4:X4,"x")</f>
        <v>12</v>
      </c>
    </row>
    <row r="5" spans="1:26" ht="14">
      <c r="A5" s="30" t="str">
        <f>HYPERLINK("http://app.mysidewalk.com/","mySidewalk")</f>
        <v>mySidewalk</v>
      </c>
      <c r="B5" s="56"/>
      <c r="C5" s="32" t="s">
        <v>48</v>
      </c>
      <c r="D5" s="33"/>
      <c r="E5" s="32" t="s">
        <v>48</v>
      </c>
      <c r="F5" s="32" t="s">
        <v>48</v>
      </c>
      <c r="G5" s="33"/>
      <c r="H5" s="32" t="s">
        <v>48</v>
      </c>
      <c r="I5" s="32" t="s">
        <v>48</v>
      </c>
      <c r="J5" s="32" t="s">
        <v>48</v>
      </c>
      <c r="K5" s="32" t="s">
        <v>48</v>
      </c>
      <c r="L5" s="32" t="s">
        <v>48</v>
      </c>
      <c r="M5" s="32" t="s">
        <v>48</v>
      </c>
      <c r="N5" s="33"/>
      <c r="O5" s="33"/>
      <c r="P5" s="33"/>
      <c r="Q5" s="33"/>
      <c r="R5" s="56"/>
      <c r="S5" s="33"/>
      <c r="T5" s="32" t="s">
        <v>48</v>
      </c>
      <c r="U5" s="32" t="s">
        <v>48</v>
      </c>
      <c r="V5" s="33"/>
      <c r="W5" s="33"/>
      <c r="X5" s="32" t="s">
        <v>48</v>
      </c>
      <c r="Y5" s="56"/>
      <c r="Z5" s="36">
        <f t="shared" si="0"/>
        <v>12</v>
      </c>
    </row>
    <row r="6" spans="1:26" ht="14">
      <c r="A6" s="27" t="s">
        <v>93</v>
      </c>
      <c r="B6" s="56"/>
      <c r="C6" s="29" t="s">
        <v>48</v>
      </c>
      <c r="D6" s="59"/>
      <c r="E6" s="29" t="s">
        <v>48</v>
      </c>
      <c r="F6" s="29" t="s">
        <v>48</v>
      </c>
      <c r="G6" s="59"/>
      <c r="H6" s="29" t="s">
        <v>48</v>
      </c>
      <c r="I6" s="29" t="s">
        <v>48</v>
      </c>
      <c r="J6" s="59"/>
      <c r="K6" s="29" t="s">
        <v>48</v>
      </c>
      <c r="L6" s="59"/>
      <c r="M6" s="29" t="s">
        <v>48</v>
      </c>
      <c r="N6" s="59"/>
      <c r="O6" s="59"/>
      <c r="P6" s="59"/>
      <c r="Q6" s="59"/>
      <c r="R6" s="56"/>
      <c r="S6" s="59"/>
      <c r="T6" s="29" t="s">
        <v>48</v>
      </c>
      <c r="U6" s="29" t="s">
        <v>48</v>
      </c>
      <c r="V6" s="59"/>
      <c r="W6" s="29" t="s">
        <v>48</v>
      </c>
      <c r="X6" s="29" t="s">
        <v>48</v>
      </c>
      <c r="Y6" s="56"/>
      <c r="Z6" s="34">
        <f t="shared" si="0"/>
        <v>11</v>
      </c>
    </row>
    <row r="7" spans="1:26" ht="14">
      <c r="A7" s="30" t="str">
        <f>HYPERLINK("https://www.mindmixer.com/","MindMixer")</f>
        <v>MindMixer</v>
      </c>
      <c r="B7" s="56"/>
      <c r="C7" s="32" t="s">
        <v>48</v>
      </c>
      <c r="D7" s="33"/>
      <c r="E7" s="32" t="s">
        <v>48</v>
      </c>
      <c r="F7" s="32" t="s">
        <v>48</v>
      </c>
      <c r="G7" s="35" t="s">
        <v>71</v>
      </c>
      <c r="H7" s="32" t="s">
        <v>48</v>
      </c>
      <c r="I7" s="32" t="s">
        <v>48</v>
      </c>
      <c r="J7" s="32" t="s">
        <v>48</v>
      </c>
      <c r="K7" s="32" t="s">
        <v>48</v>
      </c>
      <c r="L7" s="32" t="s">
        <v>48</v>
      </c>
      <c r="M7" s="32" t="s">
        <v>48</v>
      </c>
      <c r="N7" s="33"/>
      <c r="O7" s="33"/>
      <c r="P7" s="33"/>
      <c r="Q7" s="33"/>
      <c r="R7" s="56"/>
      <c r="S7" s="33"/>
      <c r="T7" s="32" t="s">
        <v>48</v>
      </c>
      <c r="U7" s="33"/>
      <c r="V7" s="33"/>
      <c r="W7" s="33"/>
      <c r="X7" s="32" t="s">
        <v>48</v>
      </c>
      <c r="Y7" s="56"/>
      <c r="Z7" s="36">
        <f t="shared" si="0"/>
        <v>11</v>
      </c>
    </row>
    <row r="8" spans="1:26" ht="14">
      <c r="A8" s="27" t="s">
        <v>102</v>
      </c>
      <c r="B8" s="56"/>
      <c r="C8" s="29" t="s">
        <v>48</v>
      </c>
      <c r="D8" s="59"/>
      <c r="E8" s="29"/>
      <c r="F8" s="29" t="s">
        <v>48</v>
      </c>
      <c r="G8" s="59"/>
      <c r="H8" s="29" t="s">
        <v>48</v>
      </c>
      <c r="I8" s="29" t="s">
        <v>48</v>
      </c>
      <c r="J8" s="29" t="s">
        <v>48</v>
      </c>
      <c r="K8" s="29" t="s">
        <v>48</v>
      </c>
      <c r="L8" s="29" t="s">
        <v>48</v>
      </c>
      <c r="M8" s="29" t="s">
        <v>48</v>
      </c>
      <c r="N8" s="59"/>
      <c r="O8" s="29" t="s">
        <v>48</v>
      </c>
      <c r="P8" s="59"/>
      <c r="Q8" s="59"/>
      <c r="R8" s="56"/>
      <c r="S8" s="59"/>
      <c r="T8" s="29" t="s">
        <v>48</v>
      </c>
      <c r="U8" s="29" t="s">
        <v>48</v>
      </c>
      <c r="V8" s="59"/>
      <c r="W8" s="59"/>
      <c r="X8" s="59"/>
      <c r="Y8" s="56"/>
      <c r="Z8" s="34">
        <f t="shared" si="0"/>
        <v>11</v>
      </c>
    </row>
    <row r="9" spans="1:26" ht="14">
      <c r="A9" s="39" t="s">
        <v>122</v>
      </c>
      <c r="B9" s="56"/>
      <c r="C9" s="32" t="s">
        <v>48</v>
      </c>
      <c r="D9" s="33"/>
      <c r="E9" s="33"/>
      <c r="F9" s="32" t="s">
        <v>48</v>
      </c>
      <c r="G9" s="33"/>
      <c r="H9" s="32" t="s">
        <v>48</v>
      </c>
      <c r="I9" s="32" t="s">
        <v>48</v>
      </c>
      <c r="J9" s="32" t="s">
        <v>48</v>
      </c>
      <c r="K9" s="32" t="s">
        <v>48</v>
      </c>
      <c r="L9" s="33"/>
      <c r="M9" s="32" t="s">
        <v>48</v>
      </c>
      <c r="N9" s="33"/>
      <c r="O9" s="33"/>
      <c r="P9" s="33"/>
      <c r="Q9" s="33"/>
      <c r="R9" s="56"/>
      <c r="S9" s="32" t="s">
        <v>48</v>
      </c>
      <c r="T9" s="32" t="s">
        <v>48</v>
      </c>
      <c r="U9" s="33"/>
      <c r="V9" s="33"/>
      <c r="W9" s="32" t="s">
        <v>48</v>
      </c>
      <c r="X9" s="32" t="s">
        <v>48</v>
      </c>
      <c r="Y9" s="56"/>
      <c r="Z9" s="36">
        <f t="shared" si="0"/>
        <v>11</v>
      </c>
    </row>
    <row r="10" spans="1:26" ht="14">
      <c r="A10" s="27" t="str">
        <f>HYPERLINK("https://www.bangthetable.com/","Bang the Table")</f>
        <v>Bang the Table</v>
      </c>
      <c r="B10" s="56"/>
      <c r="C10" s="28" t="s">
        <v>48</v>
      </c>
      <c r="D10" s="59"/>
      <c r="E10" s="59"/>
      <c r="F10" s="29" t="s">
        <v>48</v>
      </c>
      <c r="G10" s="59"/>
      <c r="H10" s="29" t="s">
        <v>48</v>
      </c>
      <c r="I10" s="29" t="s">
        <v>48</v>
      </c>
      <c r="J10" s="59"/>
      <c r="K10" s="29" t="s">
        <v>48</v>
      </c>
      <c r="L10" s="29" t="s">
        <v>48</v>
      </c>
      <c r="M10" s="59"/>
      <c r="N10" s="29" t="s">
        <v>48</v>
      </c>
      <c r="O10" s="29" t="s">
        <v>48</v>
      </c>
      <c r="P10" s="59"/>
      <c r="Q10" s="59"/>
      <c r="R10" s="56"/>
      <c r="S10" s="59"/>
      <c r="T10" s="29" t="s">
        <v>48</v>
      </c>
      <c r="U10" s="59"/>
      <c r="V10" s="59"/>
      <c r="W10" s="59"/>
      <c r="X10" s="59"/>
      <c r="Y10" s="56"/>
      <c r="Z10" s="34">
        <f t="shared" si="0"/>
        <v>9</v>
      </c>
    </row>
    <row r="11" spans="1:26" ht="14">
      <c r="A11" s="39" t="s">
        <v>65</v>
      </c>
      <c r="B11" s="56"/>
      <c r="C11" s="33" t="s">
        <v>48</v>
      </c>
      <c r="D11" s="32"/>
      <c r="E11" s="33"/>
      <c r="F11" s="32" t="s">
        <v>48</v>
      </c>
      <c r="G11" s="33"/>
      <c r="H11" s="32" t="s">
        <v>48</v>
      </c>
      <c r="I11" s="32" t="s">
        <v>48</v>
      </c>
      <c r="J11" s="32" t="s">
        <v>48</v>
      </c>
      <c r="K11" s="32" t="s">
        <v>48</v>
      </c>
      <c r="L11" s="32" t="s">
        <v>48</v>
      </c>
      <c r="M11" s="32" t="s">
        <v>48</v>
      </c>
      <c r="N11" s="33"/>
      <c r="O11" s="33"/>
      <c r="P11" s="33"/>
      <c r="Q11" s="33"/>
      <c r="R11" s="56"/>
      <c r="S11" s="33"/>
      <c r="T11" s="32" t="s">
        <v>48</v>
      </c>
      <c r="U11" s="33"/>
      <c r="V11" s="33"/>
      <c r="W11" s="33"/>
      <c r="X11" s="33"/>
      <c r="Y11" s="56"/>
      <c r="Z11" s="36">
        <f t="shared" si="0"/>
        <v>9</v>
      </c>
    </row>
    <row r="12" spans="1:26" ht="14">
      <c r="A12" s="27" t="str">
        <f>HYPERLINK("https://www.enterprisecommunity.org/opportunity360/community-engagement-toolkit/engaging-plans","Enterprise Community")</f>
        <v>Enterprise Community</v>
      </c>
      <c r="B12" s="56"/>
      <c r="C12" s="59" t="s">
        <v>48</v>
      </c>
      <c r="D12" s="59"/>
      <c r="E12" s="59"/>
      <c r="F12" s="29" t="s">
        <v>48</v>
      </c>
      <c r="G12" s="59"/>
      <c r="H12" s="29" t="s">
        <v>48</v>
      </c>
      <c r="I12" s="29" t="s">
        <v>48</v>
      </c>
      <c r="J12" s="59"/>
      <c r="K12" s="29" t="s">
        <v>48</v>
      </c>
      <c r="L12" s="29" t="s">
        <v>48</v>
      </c>
      <c r="M12" s="59"/>
      <c r="N12" s="29" t="s">
        <v>48</v>
      </c>
      <c r="O12" s="29" t="s">
        <v>48</v>
      </c>
      <c r="P12" s="59"/>
      <c r="Q12" s="59"/>
      <c r="R12" s="56"/>
      <c r="S12" s="59"/>
      <c r="T12" s="29" t="s">
        <v>48</v>
      </c>
      <c r="U12" s="59"/>
      <c r="V12" s="59"/>
      <c r="W12" s="59"/>
      <c r="X12" s="59"/>
      <c r="Y12" s="56"/>
      <c r="Z12" s="34">
        <f t="shared" si="0"/>
        <v>9</v>
      </c>
    </row>
    <row r="13" spans="1:26" ht="14">
      <c r="A13" s="30" t="str">
        <f>HYPERLINK("http://ideascale.com/","IdeaScale")</f>
        <v>IdeaScale</v>
      </c>
      <c r="B13" s="56"/>
      <c r="C13" s="33" t="s">
        <v>48</v>
      </c>
      <c r="D13" s="33"/>
      <c r="E13" s="32" t="s">
        <v>48</v>
      </c>
      <c r="F13" s="32" t="s">
        <v>48</v>
      </c>
      <c r="G13" s="35" t="s">
        <v>88</v>
      </c>
      <c r="H13" s="32" t="s">
        <v>48</v>
      </c>
      <c r="I13" s="32" t="s">
        <v>48</v>
      </c>
      <c r="J13" s="33"/>
      <c r="K13" s="32" t="s">
        <v>48</v>
      </c>
      <c r="L13" s="32" t="s">
        <v>48</v>
      </c>
      <c r="M13" s="32" t="s">
        <v>48</v>
      </c>
      <c r="N13" s="33"/>
      <c r="O13" s="33"/>
      <c r="P13" s="33"/>
      <c r="Q13" s="33"/>
      <c r="R13" s="56"/>
      <c r="S13" s="33"/>
      <c r="T13" s="32" t="s">
        <v>48</v>
      </c>
      <c r="U13" s="33"/>
      <c r="V13" s="33"/>
      <c r="W13" s="33"/>
      <c r="X13" s="33"/>
      <c r="Y13" s="56"/>
      <c r="Z13" s="36">
        <f t="shared" si="0"/>
        <v>9</v>
      </c>
    </row>
    <row r="14" spans="1:26" ht="14">
      <c r="A14" s="27" t="str">
        <f>HYPERLINK("http://maptionnaire.com/","Maptionnaire")</f>
        <v>Maptionnaire</v>
      </c>
      <c r="B14" s="56"/>
      <c r="C14" s="29" t="s">
        <v>48</v>
      </c>
      <c r="D14" s="59"/>
      <c r="E14" s="59"/>
      <c r="F14" s="29" t="s">
        <v>48</v>
      </c>
      <c r="G14" s="28" t="s">
        <v>52</v>
      </c>
      <c r="H14" s="29" t="s">
        <v>48</v>
      </c>
      <c r="I14" s="29" t="s">
        <v>48</v>
      </c>
      <c r="J14" s="59"/>
      <c r="K14" s="59"/>
      <c r="L14" s="29" t="s">
        <v>48</v>
      </c>
      <c r="M14" s="29" t="s">
        <v>48</v>
      </c>
      <c r="N14" s="59"/>
      <c r="O14" s="59"/>
      <c r="P14" s="59"/>
      <c r="Q14" s="59"/>
      <c r="R14" s="56"/>
      <c r="S14" s="59"/>
      <c r="T14" s="29" t="s">
        <v>48</v>
      </c>
      <c r="U14" s="29" t="s">
        <v>48</v>
      </c>
      <c r="V14" s="59"/>
      <c r="W14" s="59"/>
      <c r="X14" s="29" t="s">
        <v>48</v>
      </c>
      <c r="Y14" s="56"/>
      <c r="Z14" s="34">
        <f t="shared" si="0"/>
        <v>9</v>
      </c>
    </row>
    <row r="15" spans="1:26" ht="14">
      <c r="A15" s="30" t="str">
        <f>HYPERLINK("https://engagementhub.com.au/","Engagement Hub")</f>
        <v>Engagement Hub</v>
      </c>
      <c r="B15" s="56"/>
      <c r="C15" s="33" t="s">
        <v>48</v>
      </c>
      <c r="D15" s="33"/>
      <c r="E15" s="33"/>
      <c r="F15" s="32" t="s">
        <v>48</v>
      </c>
      <c r="G15" s="33" t="s">
        <v>71</v>
      </c>
      <c r="H15" s="32" t="s">
        <v>48</v>
      </c>
      <c r="I15" s="32" t="s">
        <v>48</v>
      </c>
      <c r="J15" s="33"/>
      <c r="K15" s="32" t="s">
        <v>48</v>
      </c>
      <c r="L15" s="32" t="s">
        <v>48</v>
      </c>
      <c r="M15" s="32" t="s">
        <v>48</v>
      </c>
      <c r="N15" s="33"/>
      <c r="O15" s="33"/>
      <c r="P15" s="33"/>
      <c r="Q15" s="33"/>
      <c r="R15" s="56"/>
      <c r="S15" s="33"/>
      <c r="T15" s="32" t="s">
        <v>48</v>
      </c>
      <c r="U15" s="33"/>
      <c r="V15" s="33"/>
      <c r="W15" s="33"/>
      <c r="X15" s="33"/>
      <c r="Y15" s="56"/>
      <c r="Z15" s="36">
        <f t="shared" si="0"/>
        <v>8</v>
      </c>
    </row>
    <row r="16" spans="1:26" ht="14">
      <c r="A16" s="37" t="s">
        <v>74</v>
      </c>
      <c r="B16" s="56"/>
      <c r="C16" s="59" t="s">
        <v>48</v>
      </c>
      <c r="D16" s="59"/>
      <c r="E16" s="59"/>
      <c r="F16" s="29" t="s">
        <v>48</v>
      </c>
      <c r="G16" s="59"/>
      <c r="H16" s="59"/>
      <c r="I16" s="29" t="s">
        <v>48</v>
      </c>
      <c r="J16" s="59"/>
      <c r="K16" s="29" t="s">
        <v>48</v>
      </c>
      <c r="L16" s="59"/>
      <c r="M16" s="29" t="s">
        <v>48</v>
      </c>
      <c r="N16" s="59"/>
      <c r="O16" s="59"/>
      <c r="P16" s="59"/>
      <c r="Q16" s="59"/>
      <c r="R16" s="56"/>
      <c r="S16" s="59"/>
      <c r="T16" s="29" t="s">
        <v>48</v>
      </c>
      <c r="U16" s="29" t="s">
        <v>48</v>
      </c>
      <c r="V16" s="59"/>
      <c r="W16" s="59"/>
      <c r="X16" s="29" t="s">
        <v>48</v>
      </c>
      <c r="Y16" s="56"/>
      <c r="Z16" s="34">
        <f t="shared" si="0"/>
        <v>8</v>
      </c>
    </row>
    <row r="17" spans="1:26" ht="14">
      <c r="A17" s="39" t="s">
        <v>91</v>
      </c>
      <c r="B17" s="56"/>
      <c r="C17" s="32" t="s">
        <v>48</v>
      </c>
      <c r="D17" s="33" t="s">
        <v>56</v>
      </c>
      <c r="E17" s="33"/>
      <c r="F17" s="32" t="s">
        <v>48</v>
      </c>
      <c r="G17" s="33"/>
      <c r="H17" s="32" t="s">
        <v>48</v>
      </c>
      <c r="I17" s="32" t="s">
        <v>48</v>
      </c>
      <c r="J17" s="32" t="s">
        <v>48</v>
      </c>
      <c r="K17" s="32" t="s">
        <v>48</v>
      </c>
      <c r="L17" s="32" t="s">
        <v>48</v>
      </c>
      <c r="M17" s="33"/>
      <c r="N17" s="33"/>
      <c r="O17" s="33"/>
      <c r="P17" s="33"/>
      <c r="Q17" s="33"/>
      <c r="R17" s="56"/>
      <c r="S17" s="33"/>
      <c r="T17" s="32" t="s">
        <v>48</v>
      </c>
      <c r="U17" s="33"/>
      <c r="V17" s="33"/>
      <c r="W17" s="33"/>
      <c r="X17" s="33"/>
      <c r="Y17" s="56"/>
      <c r="Z17" s="36">
        <f t="shared" si="0"/>
        <v>8</v>
      </c>
    </row>
    <row r="18" spans="1:26" ht="14">
      <c r="A18" s="27" t="s">
        <v>120</v>
      </c>
      <c r="B18" s="56"/>
      <c r="C18" s="29" t="s">
        <v>48</v>
      </c>
      <c r="D18" s="59"/>
      <c r="E18" s="59"/>
      <c r="F18" s="29" t="s">
        <v>48</v>
      </c>
      <c r="G18" s="38" t="s">
        <v>71</v>
      </c>
      <c r="H18" s="29" t="s">
        <v>48</v>
      </c>
      <c r="I18" s="29" t="s">
        <v>48</v>
      </c>
      <c r="J18" s="59"/>
      <c r="K18" s="59"/>
      <c r="L18" s="29" t="s">
        <v>48</v>
      </c>
      <c r="M18" s="29" t="s">
        <v>48</v>
      </c>
      <c r="N18" s="59"/>
      <c r="O18" s="59"/>
      <c r="P18" s="59"/>
      <c r="Q18" s="59"/>
      <c r="R18" s="56"/>
      <c r="S18" s="29" t="s">
        <v>48</v>
      </c>
      <c r="T18" s="29" t="s">
        <v>48</v>
      </c>
      <c r="U18" s="59"/>
      <c r="V18" s="59"/>
      <c r="W18" s="59"/>
      <c r="X18" s="59"/>
      <c r="Y18" s="56"/>
      <c r="Z18" s="34">
        <f t="shared" si="0"/>
        <v>8</v>
      </c>
    </row>
    <row r="19" spans="1:26" ht="14">
      <c r="A19" s="30" t="str">
        <f>HYPERLINK("https://communityviz.city-explained.com/index.html","Community Viz")</f>
        <v>Community Viz</v>
      </c>
      <c r="B19" s="56"/>
      <c r="C19" s="33" t="s">
        <v>48</v>
      </c>
      <c r="D19" s="33"/>
      <c r="E19" s="33"/>
      <c r="F19" s="32" t="s">
        <v>48</v>
      </c>
      <c r="G19" s="33"/>
      <c r="H19" s="33"/>
      <c r="I19" s="33"/>
      <c r="J19" s="33"/>
      <c r="K19" s="32" t="s">
        <v>48</v>
      </c>
      <c r="L19" s="33"/>
      <c r="M19" s="33"/>
      <c r="N19" s="33"/>
      <c r="O19" s="33"/>
      <c r="P19" s="33"/>
      <c r="Q19" s="33"/>
      <c r="R19" s="56"/>
      <c r="S19" s="33"/>
      <c r="T19" s="32" t="s">
        <v>48</v>
      </c>
      <c r="U19" s="32" t="s">
        <v>48</v>
      </c>
      <c r="V19" s="32" t="s">
        <v>48</v>
      </c>
      <c r="W19" s="33"/>
      <c r="X19" s="32" t="s">
        <v>48</v>
      </c>
      <c r="Y19" s="56"/>
      <c r="Z19" s="36">
        <f t="shared" si="0"/>
        <v>7</v>
      </c>
    </row>
    <row r="20" spans="1:26" ht="14">
      <c r="A20" s="27" t="str">
        <f>HYPERLINK("https://www.courbanize.com/","coUrbanize")</f>
        <v>coUrbanize</v>
      </c>
      <c r="B20" s="56"/>
      <c r="C20" s="59" t="s">
        <v>48</v>
      </c>
      <c r="D20" s="59"/>
      <c r="E20" s="29" t="s">
        <v>48</v>
      </c>
      <c r="F20" s="29" t="s">
        <v>48</v>
      </c>
      <c r="G20" s="59"/>
      <c r="H20" s="29" t="s">
        <v>48</v>
      </c>
      <c r="I20" s="29" t="s">
        <v>48</v>
      </c>
      <c r="J20" s="59"/>
      <c r="K20" s="29" t="s">
        <v>48</v>
      </c>
      <c r="L20" s="59"/>
      <c r="M20" s="59"/>
      <c r="N20" s="59"/>
      <c r="O20" s="59"/>
      <c r="P20" s="59"/>
      <c r="Q20" s="59"/>
      <c r="R20" s="56"/>
      <c r="S20" s="59"/>
      <c r="T20" s="29" t="s">
        <v>48</v>
      </c>
      <c r="U20" s="59"/>
      <c r="V20" s="59"/>
      <c r="W20" s="59"/>
      <c r="X20" s="59"/>
      <c r="Y20" s="56"/>
      <c r="Z20" s="34">
        <f t="shared" si="0"/>
        <v>7</v>
      </c>
    </row>
    <row r="21" spans="1:26" ht="14">
      <c r="A21" s="39" t="s">
        <v>65</v>
      </c>
      <c r="B21" s="56"/>
      <c r="C21" s="33" t="s">
        <v>48</v>
      </c>
      <c r="D21" s="33"/>
      <c r="E21" s="33"/>
      <c r="F21" s="32" t="s">
        <v>48</v>
      </c>
      <c r="G21" s="33"/>
      <c r="H21" s="32" t="s">
        <v>48</v>
      </c>
      <c r="I21" s="32" t="s">
        <v>48</v>
      </c>
      <c r="J21" s="33"/>
      <c r="K21" s="33"/>
      <c r="L21" s="32" t="s">
        <v>48</v>
      </c>
      <c r="M21" s="32" t="s">
        <v>48</v>
      </c>
      <c r="N21" s="33"/>
      <c r="O21" s="33"/>
      <c r="P21" s="33"/>
      <c r="Q21" s="33"/>
      <c r="R21" s="56"/>
      <c r="S21" s="33"/>
      <c r="T21" s="32" t="s">
        <v>48</v>
      </c>
      <c r="U21" s="33"/>
      <c r="V21" s="33"/>
      <c r="W21" s="33"/>
      <c r="X21" s="33"/>
      <c r="Y21" s="56"/>
      <c r="Z21" s="36">
        <f t="shared" si="0"/>
        <v>7</v>
      </c>
    </row>
    <row r="22" spans="1:26" ht="14">
      <c r="A22" s="27" t="str">
        <f>HYPERLINK("https://www.google.com/mymaps","Google My Maps")</f>
        <v>Google My Maps</v>
      </c>
      <c r="B22" s="56"/>
      <c r="C22" s="59" t="s">
        <v>48</v>
      </c>
      <c r="D22" s="59" t="s">
        <v>48</v>
      </c>
      <c r="E22" s="29" t="s">
        <v>48</v>
      </c>
      <c r="F22" s="29" t="s">
        <v>48</v>
      </c>
      <c r="G22" s="59"/>
      <c r="H22" s="59"/>
      <c r="I22" s="29" t="s">
        <v>48</v>
      </c>
      <c r="J22" s="29" t="s">
        <v>48</v>
      </c>
      <c r="K22" s="59"/>
      <c r="L22" s="59"/>
      <c r="M22" s="59"/>
      <c r="N22" s="59"/>
      <c r="O22" s="59"/>
      <c r="P22" s="59"/>
      <c r="Q22" s="59"/>
      <c r="R22" s="56"/>
      <c r="S22" s="59"/>
      <c r="T22" s="29" t="s">
        <v>48</v>
      </c>
      <c r="U22" s="59"/>
      <c r="V22" s="59"/>
      <c r="W22" s="59"/>
      <c r="X22" s="59"/>
      <c r="Y22" s="56"/>
      <c r="Z22" s="34">
        <f t="shared" si="0"/>
        <v>7</v>
      </c>
    </row>
    <row r="23" spans="1:26" ht="14">
      <c r="A23" s="39" t="s">
        <v>106</v>
      </c>
      <c r="B23" s="56"/>
      <c r="C23" s="33" t="s">
        <v>48</v>
      </c>
      <c r="D23" s="33"/>
      <c r="E23" s="33"/>
      <c r="F23" s="32" t="s">
        <v>48</v>
      </c>
      <c r="G23" s="33"/>
      <c r="H23" s="33"/>
      <c r="I23" s="33"/>
      <c r="J23" s="33"/>
      <c r="K23" s="32" t="s">
        <v>48</v>
      </c>
      <c r="L23" s="33"/>
      <c r="M23" s="33"/>
      <c r="N23" s="33"/>
      <c r="O23" s="33"/>
      <c r="P23" s="33"/>
      <c r="Q23" s="33"/>
      <c r="R23" s="56"/>
      <c r="S23" s="33"/>
      <c r="T23" s="32" t="s">
        <v>48</v>
      </c>
      <c r="U23" s="32" t="s">
        <v>48</v>
      </c>
      <c r="V23" s="33"/>
      <c r="W23" s="32" t="s">
        <v>48</v>
      </c>
      <c r="X23" s="32" t="s">
        <v>48</v>
      </c>
      <c r="Y23" s="56"/>
      <c r="Z23" s="36">
        <f t="shared" si="0"/>
        <v>7</v>
      </c>
    </row>
    <row r="24" spans="1:26" ht="14">
      <c r="A24" s="27" t="s">
        <v>138</v>
      </c>
      <c r="B24" s="56"/>
      <c r="C24" s="29" t="s">
        <v>48</v>
      </c>
      <c r="D24" s="59" t="s">
        <v>48</v>
      </c>
      <c r="E24" s="59"/>
      <c r="F24" s="29" t="s">
        <v>48</v>
      </c>
      <c r="G24" s="59"/>
      <c r="H24" s="29" t="s">
        <v>48</v>
      </c>
      <c r="I24" s="59"/>
      <c r="J24" s="29" t="s">
        <v>48</v>
      </c>
      <c r="K24" s="59"/>
      <c r="L24" s="59"/>
      <c r="M24" s="29" t="s">
        <v>48</v>
      </c>
      <c r="N24" s="59"/>
      <c r="O24" s="59"/>
      <c r="P24" s="59"/>
      <c r="Q24" s="29"/>
      <c r="R24" s="56"/>
      <c r="S24" s="59"/>
      <c r="T24" s="29" t="s">
        <v>48</v>
      </c>
      <c r="U24" s="59"/>
      <c r="V24" s="59"/>
      <c r="W24" s="59"/>
      <c r="X24" s="59"/>
      <c r="Y24" s="56"/>
      <c r="Z24" s="34">
        <f t="shared" si="0"/>
        <v>7</v>
      </c>
    </row>
    <row r="25" spans="1:26" ht="14">
      <c r="A25" s="39" t="s">
        <v>61</v>
      </c>
      <c r="B25" s="56"/>
      <c r="C25" s="33" t="s">
        <v>48</v>
      </c>
      <c r="D25" s="33"/>
      <c r="E25" s="33"/>
      <c r="F25" s="32" t="s">
        <v>48</v>
      </c>
      <c r="G25" s="33"/>
      <c r="H25" s="33"/>
      <c r="I25" s="33"/>
      <c r="J25" s="33"/>
      <c r="K25" s="32" t="s">
        <v>48</v>
      </c>
      <c r="L25" s="33"/>
      <c r="M25" s="33"/>
      <c r="N25" s="33"/>
      <c r="O25" s="33"/>
      <c r="P25" s="33"/>
      <c r="Q25" s="32" t="s">
        <v>48</v>
      </c>
      <c r="R25" s="56"/>
      <c r="S25" s="33"/>
      <c r="T25" s="32" t="s">
        <v>48</v>
      </c>
      <c r="U25" s="32" t="s">
        <v>48</v>
      </c>
      <c r="V25" s="33"/>
      <c r="W25" s="33"/>
      <c r="X25" s="33"/>
      <c r="Y25" s="56"/>
      <c r="Z25" s="36">
        <f t="shared" si="0"/>
        <v>6</v>
      </c>
    </row>
    <row r="26" spans="1:26" ht="14">
      <c r="A26" s="27" t="s">
        <v>68</v>
      </c>
      <c r="B26" s="56"/>
      <c r="C26" s="59" t="s">
        <v>48</v>
      </c>
      <c r="D26" s="59" t="s">
        <v>48</v>
      </c>
      <c r="E26" s="29" t="s">
        <v>48</v>
      </c>
      <c r="F26" s="29" t="s">
        <v>48</v>
      </c>
      <c r="G26" s="59"/>
      <c r="H26" s="29" t="s">
        <v>48</v>
      </c>
      <c r="I26" s="59"/>
      <c r="J26" s="59"/>
      <c r="K26" s="59"/>
      <c r="L26" s="59"/>
      <c r="M26" s="59"/>
      <c r="N26" s="59"/>
      <c r="O26" s="59"/>
      <c r="P26" s="59"/>
      <c r="Q26" s="59"/>
      <c r="R26" s="56"/>
      <c r="S26" s="59"/>
      <c r="T26" s="29" t="s">
        <v>48</v>
      </c>
      <c r="U26" s="59"/>
      <c r="V26" s="59"/>
      <c r="W26" s="59"/>
      <c r="X26" s="59"/>
      <c r="Y26" s="56"/>
      <c r="Z26" s="34">
        <f t="shared" si="0"/>
        <v>6</v>
      </c>
    </row>
    <row r="27" spans="1:26" ht="14">
      <c r="A27" s="39" t="s">
        <v>58</v>
      </c>
      <c r="B27" s="56"/>
      <c r="C27" s="33" t="s">
        <v>48</v>
      </c>
      <c r="D27" s="33"/>
      <c r="E27" s="33"/>
      <c r="F27" s="32" t="s">
        <v>48</v>
      </c>
      <c r="G27" s="33"/>
      <c r="H27" s="32" t="s">
        <v>48</v>
      </c>
      <c r="I27" s="32" t="s">
        <v>48</v>
      </c>
      <c r="J27" s="33"/>
      <c r="K27" s="33"/>
      <c r="L27" s="33"/>
      <c r="M27" s="33"/>
      <c r="N27" s="33"/>
      <c r="O27" s="33"/>
      <c r="P27" s="33"/>
      <c r="Q27" s="33"/>
      <c r="R27" s="56"/>
      <c r="S27" s="33"/>
      <c r="T27" s="32" t="s">
        <v>48</v>
      </c>
      <c r="U27" s="33"/>
      <c r="V27" s="33"/>
      <c r="W27" s="33"/>
      <c r="X27" s="33"/>
      <c r="Y27" s="56"/>
      <c r="Z27" s="36">
        <f t="shared" si="0"/>
        <v>5</v>
      </c>
    </row>
    <row r="28" spans="1:26" ht="14">
      <c r="A28" s="27" t="str">
        <f>HYPERLINK("http://map-matters.com/","Map Matters")</f>
        <v>Map Matters</v>
      </c>
      <c r="B28" s="56"/>
      <c r="C28" s="29" t="s">
        <v>48</v>
      </c>
      <c r="D28" s="59"/>
      <c r="E28" s="59"/>
      <c r="F28" s="29" t="s">
        <v>48</v>
      </c>
      <c r="G28" s="29"/>
      <c r="H28" s="59"/>
      <c r="I28" s="59"/>
      <c r="J28" s="59"/>
      <c r="K28" s="59"/>
      <c r="L28" s="29" t="s">
        <v>48</v>
      </c>
      <c r="M28" s="59"/>
      <c r="N28" s="59"/>
      <c r="O28" s="59"/>
      <c r="P28" s="59"/>
      <c r="Q28" s="29" t="s">
        <v>48</v>
      </c>
      <c r="R28" s="56"/>
      <c r="S28" s="59"/>
      <c r="T28" s="29" t="s">
        <v>48</v>
      </c>
      <c r="U28" s="59"/>
      <c r="V28" s="59"/>
      <c r="W28" s="59"/>
      <c r="X28" s="59"/>
      <c r="Y28" s="56"/>
      <c r="Z28" s="34">
        <f t="shared" si="0"/>
        <v>5</v>
      </c>
    </row>
    <row r="29" spans="1:26" ht="14">
      <c r="A29" s="30" t="str">
        <f>HYPERLINK("http://fieldpapers.org/","Field Papers")</f>
        <v>Field Papers</v>
      </c>
      <c r="B29" s="56"/>
      <c r="C29" s="33" t="s">
        <v>48</v>
      </c>
      <c r="D29" s="33" t="s">
        <v>48</v>
      </c>
      <c r="E29" s="33"/>
      <c r="F29" s="32" t="s">
        <v>48</v>
      </c>
      <c r="G29" s="33"/>
      <c r="H29" s="33"/>
      <c r="I29" s="33"/>
      <c r="J29" s="33"/>
      <c r="K29" s="33"/>
      <c r="L29" s="33"/>
      <c r="M29" s="33"/>
      <c r="N29" s="33"/>
      <c r="O29" s="33"/>
      <c r="P29" s="33"/>
      <c r="Q29" s="33"/>
      <c r="R29" s="56"/>
      <c r="S29" s="33"/>
      <c r="T29" s="32" t="s">
        <v>48</v>
      </c>
      <c r="U29" s="33"/>
      <c r="V29" s="33"/>
      <c r="W29" s="33"/>
      <c r="X29" s="33"/>
      <c r="Y29" s="56"/>
      <c r="Z29" s="36">
        <f t="shared" si="0"/>
        <v>4</v>
      </c>
    </row>
    <row r="30" spans="1:26" ht="1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6" r:id="rId1" xr:uid="{00000000-0004-0000-1100-000000000000}"/>
    <hyperlink ref="A8" r:id="rId2" xr:uid="{00000000-0004-0000-1100-000001000000}"/>
    <hyperlink ref="A9" r:id="rId3" xr:uid="{00000000-0004-0000-1100-000002000000}"/>
    <hyperlink ref="A11" r:id="rId4" xr:uid="{00000000-0004-0000-1100-000003000000}"/>
    <hyperlink ref="A16" r:id="rId5" xr:uid="{00000000-0004-0000-1100-000004000000}"/>
    <hyperlink ref="A17" r:id="rId6" xr:uid="{00000000-0004-0000-1100-000005000000}"/>
    <hyperlink ref="A18" r:id="rId7" xr:uid="{00000000-0004-0000-1100-000006000000}"/>
    <hyperlink ref="A21" r:id="rId8" xr:uid="{00000000-0004-0000-1100-000007000000}"/>
    <hyperlink ref="A23" r:id="rId9" xr:uid="{00000000-0004-0000-1100-000008000000}"/>
    <hyperlink ref="A24" r:id="rId10" location="lang=en&amp;lat=44.983742&amp;lon=-93.244915&amp;z=14&amp;m=w" xr:uid="{00000000-0004-0000-1100-000009000000}"/>
    <hyperlink ref="A25" r:id="rId11" xr:uid="{00000000-0004-0000-1100-00000A000000}"/>
    <hyperlink ref="A26" r:id="rId12" xr:uid="{00000000-0004-0000-1100-00000B000000}"/>
    <hyperlink ref="A27" r:id="rId13" xr:uid="{00000000-0004-0000-1100-00000C000000}"/>
  </hyperlinks>
  <pageMargins left="0.7" right="0.7" top="0.75" bottom="0.75" header="0.3" footer="0.3"/>
  <tableParts count="1">
    <tablePart r:id="rId1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outlinePr summaryBelow="0" summaryRight="0"/>
  </sheetPr>
  <dimension ref="A1:Z1000"/>
  <sheetViews>
    <sheetView topLeftCell="A2" workbookViewId="0">
      <selection sqref="A1:A13"/>
    </sheetView>
  </sheetViews>
  <sheetFormatPr baseColWidth="10" defaultColWidth="14.5" defaultRowHeight="15.75" customHeight="1"/>
  <cols>
    <col min="1" max="1" width="25.5" customWidth="1"/>
    <col min="3" max="3" width="49.1640625" customWidth="1"/>
    <col min="19" max="19" width="37.33203125" customWidth="1"/>
  </cols>
  <sheetData>
    <row r="1" spans="1:26" ht="15.75" customHeight="1">
      <c r="A1" s="57" t="s">
        <v>278</v>
      </c>
      <c r="B1" s="56" t="s">
        <v>292</v>
      </c>
      <c r="C1" s="58" t="s">
        <v>1</v>
      </c>
      <c r="D1" s="56" t="s">
        <v>306</v>
      </c>
      <c r="E1" s="56" t="s">
        <v>287</v>
      </c>
      <c r="F1" s="56" t="s">
        <v>288</v>
      </c>
      <c r="G1" s="56" t="s">
        <v>293</v>
      </c>
      <c r="H1" s="56" t="s">
        <v>307</v>
      </c>
      <c r="I1" s="56" t="s">
        <v>308</v>
      </c>
      <c r="J1" s="56" t="s">
        <v>309</v>
      </c>
      <c r="K1" s="56" t="s">
        <v>310</v>
      </c>
      <c r="L1" s="56" t="s">
        <v>311</v>
      </c>
      <c r="M1" s="56" t="s">
        <v>312</v>
      </c>
      <c r="N1" s="56" t="s">
        <v>313</v>
      </c>
      <c r="O1" s="56" t="s">
        <v>314</v>
      </c>
      <c r="P1" s="56" t="s">
        <v>315</v>
      </c>
      <c r="Q1" s="56" t="s">
        <v>316</v>
      </c>
      <c r="R1" s="59" t="s">
        <v>317</v>
      </c>
      <c r="S1" s="58" t="s">
        <v>2</v>
      </c>
      <c r="T1" s="56" t="s">
        <v>318</v>
      </c>
      <c r="U1" s="56" t="s">
        <v>319</v>
      </c>
      <c r="V1" s="56" t="s">
        <v>320</v>
      </c>
      <c r="W1" s="56" t="s">
        <v>321</v>
      </c>
      <c r="X1" s="56" t="s">
        <v>322</v>
      </c>
      <c r="Y1" s="59" t="s">
        <v>323</v>
      </c>
      <c r="Z1" s="57" t="s">
        <v>3</v>
      </c>
    </row>
    <row r="2" spans="1:26" ht="42">
      <c r="A2" s="59"/>
      <c r="B2" s="59"/>
      <c r="C2" s="24" t="s">
        <v>5</v>
      </c>
      <c r="D2" s="24" t="s">
        <v>6</v>
      </c>
      <c r="E2" s="24" t="s">
        <v>7</v>
      </c>
      <c r="F2" s="24" t="s">
        <v>8</v>
      </c>
      <c r="G2" s="24" t="s">
        <v>9</v>
      </c>
      <c r="H2" s="24" t="s">
        <v>10</v>
      </c>
      <c r="I2" s="24" t="s">
        <v>11</v>
      </c>
      <c r="J2" s="24" t="s">
        <v>12</v>
      </c>
      <c r="K2" s="24" t="s">
        <v>13</v>
      </c>
      <c r="L2" s="24" t="s">
        <v>14</v>
      </c>
      <c r="M2" s="24" t="s">
        <v>15</v>
      </c>
      <c r="N2" s="24" t="s">
        <v>16</v>
      </c>
      <c r="O2" s="24" t="s">
        <v>17</v>
      </c>
      <c r="P2" s="24" t="s">
        <v>18</v>
      </c>
      <c r="Q2" s="24" t="s">
        <v>19</v>
      </c>
      <c r="R2" s="59"/>
      <c r="S2" s="24" t="s">
        <v>20</v>
      </c>
      <c r="T2" s="24" t="s">
        <v>21</v>
      </c>
      <c r="U2" s="24" t="s">
        <v>22</v>
      </c>
      <c r="V2" s="24" t="s">
        <v>23</v>
      </c>
      <c r="W2" s="24" t="s">
        <v>24</v>
      </c>
      <c r="X2" s="24" t="s">
        <v>25</v>
      </c>
      <c r="Y2" s="59"/>
      <c r="Z2" s="24" t="s">
        <v>26</v>
      </c>
    </row>
    <row r="3" spans="1:26" ht="409.6">
      <c r="A3" s="40" t="s">
        <v>264</v>
      </c>
      <c r="B3" s="56"/>
      <c r="C3" s="49" t="s">
        <v>27</v>
      </c>
      <c r="D3" s="49" t="s">
        <v>260</v>
      </c>
      <c r="E3" s="49" t="s">
        <v>28</v>
      </c>
      <c r="F3" s="49" t="s">
        <v>29</v>
      </c>
      <c r="G3" s="49" t="s">
        <v>30</v>
      </c>
      <c r="H3" s="49" t="s">
        <v>31</v>
      </c>
      <c r="I3" s="49" t="s">
        <v>32</v>
      </c>
      <c r="J3" s="49" t="s">
        <v>33</v>
      </c>
      <c r="K3" s="49" t="s">
        <v>34</v>
      </c>
      <c r="L3" s="49" t="s">
        <v>35</v>
      </c>
      <c r="M3" s="49" t="s">
        <v>36</v>
      </c>
      <c r="N3" s="49" t="s">
        <v>37</v>
      </c>
      <c r="O3" s="41" t="s">
        <v>38</v>
      </c>
      <c r="P3" s="49" t="s">
        <v>39</v>
      </c>
      <c r="Q3" s="49" t="s">
        <v>40</v>
      </c>
      <c r="R3" s="56"/>
      <c r="S3" s="49" t="s">
        <v>41</v>
      </c>
      <c r="T3" s="49" t="s">
        <v>42</v>
      </c>
      <c r="U3" s="49" t="s">
        <v>43</v>
      </c>
      <c r="V3" s="49" t="s">
        <v>44</v>
      </c>
      <c r="W3" s="49" t="s">
        <v>45</v>
      </c>
      <c r="X3" s="49" t="s">
        <v>46</v>
      </c>
      <c r="Y3" s="56"/>
      <c r="Z3" s="33"/>
    </row>
    <row r="4" spans="1:26" ht="14">
      <c r="A4" s="27" t="str">
        <f>HYPERLINK("https://metroquest.com/","Metro Quest")</f>
        <v>Metro Quest</v>
      </c>
      <c r="B4" s="56"/>
      <c r="C4" s="29" t="s">
        <v>48</v>
      </c>
      <c r="D4" s="59"/>
      <c r="E4" s="59"/>
      <c r="F4" s="29" t="s">
        <v>48</v>
      </c>
      <c r="G4" s="59"/>
      <c r="H4" s="29" t="s">
        <v>48</v>
      </c>
      <c r="I4" s="29" t="s">
        <v>48</v>
      </c>
      <c r="J4" s="29" t="s">
        <v>48</v>
      </c>
      <c r="K4" s="29" t="s">
        <v>48</v>
      </c>
      <c r="L4" s="29" t="s">
        <v>48</v>
      </c>
      <c r="M4" s="29" t="s">
        <v>48</v>
      </c>
      <c r="N4" s="59"/>
      <c r="O4" s="59"/>
      <c r="P4" s="59"/>
      <c r="Q4" s="29" t="s">
        <v>48</v>
      </c>
      <c r="R4" s="56"/>
      <c r="S4" s="59"/>
      <c r="T4" s="29" t="s">
        <v>48</v>
      </c>
      <c r="U4" s="29" t="s">
        <v>48</v>
      </c>
      <c r="V4" s="59"/>
      <c r="W4" s="59"/>
      <c r="X4" s="29" t="s">
        <v>48</v>
      </c>
      <c r="Y4" s="56"/>
      <c r="Z4" s="34">
        <f t="shared" ref="Z4:Z13" si="0">COUNTIF(C4:X4,"x")</f>
        <v>12</v>
      </c>
    </row>
    <row r="5" spans="1:26" ht="14">
      <c r="A5" s="30" t="str">
        <f>HYPERLINK("http://app.mysidewalk.com/","mySidewalk")</f>
        <v>mySidewalk</v>
      </c>
      <c r="B5" s="56"/>
      <c r="C5" s="32" t="s">
        <v>48</v>
      </c>
      <c r="D5" s="33"/>
      <c r="E5" s="32" t="s">
        <v>48</v>
      </c>
      <c r="F5" s="32" t="s">
        <v>48</v>
      </c>
      <c r="G5" s="33"/>
      <c r="H5" s="32" t="s">
        <v>48</v>
      </c>
      <c r="I5" s="32" t="s">
        <v>48</v>
      </c>
      <c r="J5" s="32" t="s">
        <v>48</v>
      </c>
      <c r="K5" s="32" t="s">
        <v>48</v>
      </c>
      <c r="L5" s="32" t="s">
        <v>48</v>
      </c>
      <c r="M5" s="32" t="s">
        <v>48</v>
      </c>
      <c r="N5" s="33"/>
      <c r="O5" s="33"/>
      <c r="P5" s="33"/>
      <c r="Q5" s="33"/>
      <c r="R5" s="56"/>
      <c r="S5" s="33"/>
      <c r="T5" s="32" t="s">
        <v>48</v>
      </c>
      <c r="U5" s="32" t="s">
        <v>48</v>
      </c>
      <c r="V5" s="33"/>
      <c r="W5" s="33"/>
      <c r="X5" s="32" t="s">
        <v>48</v>
      </c>
      <c r="Y5" s="56"/>
      <c r="Z5" s="36">
        <f t="shared" si="0"/>
        <v>12</v>
      </c>
    </row>
    <row r="6" spans="1:26" ht="14">
      <c r="A6" s="37" t="s">
        <v>93</v>
      </c>
      <c r="B6" s="56"/>
      <c r="C6" s="29" t="s">
        <v>48</v>
      </c>
      <c r="D6" s="59"/>
      <c r="E6" s="29" t="s">
        <v>48</v>
      </c>
      <c r="F6" s="29" t="s">
        <v>48</v>
      </c>
      <c r="G6" s="59"/>
      <c r="H6" s="29" t="s">
        <v>48</v>
      </c>
      <c r="I6" s="29" t="s">
        <v>48</v>
      </c>
      <c r="J6" s="59"/>
      <c r="K6" s="29" t="s">
        <v>48</v>
      </c>
      <c r="L6" s="59"/>
      <c r="M6" s="29" t="s">
        <v>48</v>
      </c>
      <c r="N6" s="59"/>
      <c r="O6" s="59"/>
      <c r="P6" s="59"/>
      <c r="Q6" s="59"/>
      <c r="R6" s="56"/>
      <c r="S6" s="59"/>
      <c r="T6" s="29" t="s">
        <v>48</v>
      </c>
      <c r="U6" s="29" t="s">
        <v>48</v>
      </c>
      <c r="V6" s="59"/>
      <c r="W6" s="29" t="s">
        <v>48</v>
      </c>
      <c r="X6" s="29" t="s">
        <v>48</v>
      </c>
      <c r="Y6" s="56"/>
      <c r="Z6" s="34">
        <f t="shared" si="0"/>
        <v>11</v>
      </c>
    </row>
    <row r="7" spans="1:26" ht="14">
      <c r="A7" s="30" t="s">
        <v>102</v>
      </c>
      <c r="B7" s="56"/>
      <c r="C7" s="32" t="s">
        <v>48</v>
      </c>
      <c r="D7" s="33"/>
      <c r="E7" s="33"/>
      <c r="F7" s="33" t="s">
        <v>48</v>
      </c>
      <c r="G7" s="33"/>
      <c r="H7" s="33" t="s">
        <v>48</v>
      </c>
      <c r="I7" s="33" t="s">
        <v>48</v>
      </c>
      <c r="J7" s="33" t="s">
        <v>48</v>
      </c>
      <c r="K7" s="33" t="s">
        <v>48</v>
      </c>
      <c r="L7" s="33" t="s">
        <v>48</v>
      </c>
      <c r="M7" s="33" t="s">
        <v>48</v>
      </c>
      <c r="N7" s="33"/>
      <c r="O7" s="33" t="s">
        <v>48</v>
      </c>
      <c r="P7" s="33"/>
      <c r="Q7" s="33"/>
      <c r="R7" s="56"/>
      <c r="S7" s="33"/>
      <c r="T7" s="33" t="s">
        <v>48</v>
      </c>
      <c r="U7" s="33" t="s">
        <v>48</v>
      </c>
      <c r="V7" s="33"/>
      <c r="W7" s="33"/>
      <c r="X7" s="33"/>
      <c r="Y7" s="56"/>
      <c r="Z7" s="36">
        <f t="shared" si="0"/>
        <v>11</v>
      </c>
    </row>
    <row r="8" spans="1:26" ht="14">
      <c r="A8" s="27" t="str">
        <f>HYPERLINK("http://maptionnaire.com/","Maptionnaire")</f>
        <v>Maptionnaire</v>
      </c>
      <c r="B8" s="56"/>
      <c r="C8" s="29" t="s">
        <v>48</v>
      </c>
      <c r="D8" s="59"/>
      <c r="E8" s="59"/>
      <c r="F8" s="29" t="s">
        <v>48</v>
      </c>
      <c r="G8" s="28" t="s">
        <v>52</v>
      </c>
      <c r="H8" s="29" t="s">
        <v>48</v>
      </c>
      <c r="I8" s="29" t="s">
        <v>48</v>
      </c>
      <c r="J8" s="59"/>
      <c r="K8" s="59"/>
      <c r="L8" s="29" t="s">
        <v>48</v>
      </c>
      <c r="M8" s="29" t="s">
        <v>48</v>
      </c>
      <c r="N8" s="59"/>
      <c r="O8" s="59"/>
      <c r="P8" s="59"/>
      <c r="Q8" s="59"/>
      <c r="R8" s="56"/>
      <c r="S8" s="59"/>
      <c r="T8" s="29" t="s">
        <v>48</v>
      </c>
      <c r="U8" s="29" t="s">
        <v>48</v>
      </c>
      <c r="V8" s="59"/>
      <c r="W8" s="59"/>
      <c r="X8" s="29" t="s">
        <v>48</v>
      </c>
      <c r="Y8" s="56"/>
      <c r="Z8" s="34">
        <f t="shared" si="0"/>
        <v>9</v>
      </c>
    </row>
    <row r="9" spans="1:26" ht="14">
      <c r="A9" s="30" t="str">
        <f>HYPERLINK("http://crowdgauge.org/","Crowd Guage")</f>
        <v>Crowd Guage</v>
      </c>
      <c r="B9" s="56"/>
      <c r="C9" s="33" t="s">
        <v>48</v>
      </c>
      <c r="D9" s="33" t="s">
        <v>48</v>
      </c>
      <c r="E9" s="33"/>
      <c r="F9" s="33"/>
      <c r="G9" s="33"/>
      <c r="H9" s="33" t="s">
        <v>48</v>
      </c>
      <c r="I9" s="33"/>
      <c r="J9" s="33" t="s">
        <v>48</v>
      </c>
      <c r="K9" s="33" t="s">
        <v>48</v>
      </c>
      <c r="L9" s="33"/>
      <c r="M9" s="33"/>
      <c r="N9" s="33"/>
      <c r="O9" s="33"/>
      <c r="P9" s="33"/>
      <c r="Q9" s="33"/>
      <c r="R9" s="56"/>
      <c r="S9" s="33"/>
      <c r="T9" s="33"/>
      <c r="U9" s="33" t="s">
        <v>48</v>
      </c>
      <c r="V9" s="33" t="s">
        <v>48</v>
      </c>
      <c r="W9" s="33"/>
      <c r="X9" s="33" t="s">
        <v>48</v>
      </c>
      <c r="Y9" s="56"/>
      <c r="Z9" s="36">
        <f t="shared" si="0"/>
        <v>8</v>
      </c>
    </row>
    <row r="10" spans="1:26" ht="14">
      <c r="A10" s="37" t="s">
        <v>74</v>
      </c>
      <c r="B10" s="56"/>
      <c r="C10" s="59" t="s">
        <v>48</v>
      </c>
      <c r="D10" s="59"/>
      <c r="E10" s="59"/>
      <c r="F10" s="29" t="s">
        <v>48</v>
      </c>
      <c r="G10" s="59"/>
      <c r="H10" s="59"/>
      <c r="I10" s="29" t="s">
        <v>48</v>
      </c>
      <c r="J10" s="59"/>
      <c r="K10" s="29" t="s">
        <v>48</v>
      </c>
      <c r="L10" s="59"/>
      <c r="M10" s="29" t="s">
        <v>48</v>
      </c>
      <c r="N10" s="59"/>
      <c r="O10" s="59"/>
      <c r="P10" s="59"/>
      <c r="Q10" s="59"/>
      <c r="R10" s="56"/>
      <c r="S10" s="59"/>
      <c r="T10" s="29" t="s">
        <v>48</v>
      </c>
      <c r="U10" s="29" t="s">
        <v>48</v>
      </c>
      <c r="V10" s="59"/>
      <c r="W10" s="59"/>
      <c r="X10" s="29" t="s">
        <v>48</v>
      </c>
      <c r="Y10" s="56"/>
      <c r="Z10" s="34">
        <f t="shared" si="0"/>
        <v>8</v>
      </c>
    </row>
    <row r="11" spans="1:26" ht="14">
      <c r="A11" s="30" t="str">
        <f>HYPERLINK("https://communityviz.city-explained.com/index.html","Community Viz")</f>
        <v>Community Viz</v>
      </c>
      <c r="B11" s="56"/>
      <c r="C11" s="33" t="s">
        <v>48</v>
      </c>
      <c r="D11" s="33"/>
      <c r="E11" s="33"/>
      <c r="F11" s="33" t="s">
        <v>48</v>
      </c>
      <c r="G11" s="33"/>
      <c r="H11" s="33"/>
      <c r="I11" s="33"/>
      <c r="J11" s="33"/>
      <c r="K11" s="33" t="s">
        <v>48</v>
      </c>
      <c r="L11" s="33"/>
      <c r="M11" s="33"/>
      <c r="N11" s="33"/>
      <c r="O11" s="33"/>
      <c r="P11" s="33"/>
      <c r="Q11" s="33"/>
      <c r="R11" s="56"/>
      <c r="S11" s="33"/>
      <c r="T11" s="33" t="s">
        <v>48</v>
      </c>
      <c r="U11" s="33" t="s">
        <v>48</v>
      </c>
      <c r="V11" s="33" t="s">
        <v>48</v>
      </c>
      <c r="W11" s="33"/>
      <c r="X11" s="33" t="s">
        <v>48</v>
      </c>
      <c r="Y11" s="56"/>
      <c r="Z11" s="36">
        <f t="shared" si="0"/>
        <v>7</v>
      </c>
    </row>
    <row r="12" spans="1:26" ht="14">
      <c r="A12" s="37" t="s">
        <v>106</v>
      </c>
      <c r="B12" s="56"/>
      <c r="C12" s="59" t="s">
        <v>48</v>
      </c>
      <c r="D12" s="59"/>
      <c r="E12" s="59"/>
      <c r="F12" s="29" t="s">
        <v>48</v>
      </c>
      <c r="G12" s="59"/>
      <c r="H12" s="59"/>
      <c r="I12" s="59"/>
      <c r="J12" s="59"/>
      <c r="K12" s="29" t="s">
        <v>48</v>
      </c>
      <c r="L12" s="59"/>
      <c r="M12" s="59"/>
      <c r="N12" s="59"/>
      <c r="O12" s="59"/>
      <c r="P12" s="59"/>
      <c r="Q12" s="59"/>
      <c r="R12" s="56"/>
      <c r="S12" s="59"/>
      <c r="T12" s="29" t="s">
        <v>48</v>
      </c>
      <c r="U12" s="29" t="s">
        <v>48</v>
      </c>
      <c r="V12" s="59"/>
      <c r="W12" s="29" t="s">
        <v>48</v>
      </c>
      <c r="X12" s="29" t="s">
        <v>48</v>
      </c>
      <c r="Y12" s="56"/>
      <c r="Z12" s="34">
        <f t="shared" si="0"/>
        <v>7</v>
      </c>
    </row>
    <row r="13" spans="1:26" ht="14">
      <c r="A13" s="39" t="s">
        <v>61</v>
      </c>
      <c r="B13" s="56"/>
      <c r="C13" s="33" t="s">
        <v>48</v>
      </c>
      <c r="D13" s="33"/>
      <c r="E13" s="33"/>
      <c r="F13" s="32" t="s">
        <v>48</v>
      </c>
      <c r="G13" s="33"/>
      <c r="H13" s="33"/>
      <c r="I13" s="33"/>
      <c r="J13" s="33"/>
      <c r="K13" s="32" t="s">
        <v>48</v>
      </c>
      <c r="L13" s="33"/>
      <c r="M13" s="33"/>
      <c r="N13" s="33"/>
      <c r="O13" s="33"/>
      <c r="P13" s="33"/>
      <c r="Q13" s="32" t="s">
        <v>48</v>
      </c>
      <c r="R13" s="56"/>
      <c r="S13" s="33"/>
      <c r="T13" s="32" t="s">
        <v>48</v>
      </c>
      <c r="U13" s="32" t="s">
        <v>48</v>
      </c>
      <c r="V13" s="33"/>
      <c r="W13" s="33"/>
      <c r="X13" s="33"/>
      <c r="Y13" s="56"/>
      <c r="Z13" s="36">
        <f t="shared" si="0"/>
        <v>6</v>
      </c>
    </row>
    <row r="14" spans="1:26" ht="13">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3">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3">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3">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3">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3">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3">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3">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6" r:id="rId1" xr:uid="{00000000-0004-0000-1200-000000000000}"/>
    <hyperlink ref="A7" r:id="rId2" xr:uid="{00000000-0004-0000-1200-000001000000}"/>
    <hyperlink ref="A10" r:id="rId3" xr:uid="{00000000-0004-0000-1200-000002000000}"/>
    <hyperlink ref="A12" r:id="rId4" xr:uid="{00000000-0004-0000-1200-000003000000}"/>
    <hyperlink ref="A13" r:id="rId5" xr:uid="{00000000-0004-0000-1200-000004000000}"/>
  </hyperlinks>
  <pageMargins left="0.7" right="0.7" top="0.75" bottom="0.75" header="0.3" footer="0.3"/>
  <tableParts count="1">
    <tablePart r:id="rId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outlinePr summaryBelow="0" summaryRight="0"/>
  </sheetPr>
  <dimension ref="A1:Z1000"/>
  <sheetViews>
    <sheetView topLeftCell="A2" workbookViewId="0">
      <selection sqref="A1:A6"/>
    </sheetView>
  </sheetViews>
  <sheetFormatPr baseColWidth="10" defaultColWidth="14.5" defaultRowHeight="15.75" customHeight="1"/>
  <cols>
    <col min="1" max="1" width="27" customWidth="1"/>
    <col min="3" max="3" width="49.1640625" customWidth="1"/>
    <col min="19" max="19" width="37.33203125" customWidth="1"/>
  </cols>
  <sheetData>
    <row r="1" spans="1:26" ht="15.75" customHeight="1">
      <c r="A1" s="57" t="s">
        <v>279</v>
      </c>
      <c r="B1" s="56" t="s">
        <v>292</v>
      </c>
      <c r="C1" s="58" t="s">
        <v>1</v>
      </c>
      <c r="D1" s="56" t="s">
        <v>306</v>
      </c>
      <c r="E1" s="56" t="s">
        <v>287</v>
      </c>
      <c r="F1" s="56" t="s">
        <v>288</v>
      </c>
      <c r="G1" s="56" t="s">
        <v>293</v>
      </c>
      <c r="H1" s="56" t="s">
        <v>307</v>
      </c>
      <c r="I1" s="56" t="s">
        <v>308</v>
      </c>
      <c r="J1" s="56" t="s">
        <v>309</v>
      </c>
      <c r="K1" s="56" t="s">
        <v>310</v>
      </c>
      <c r="L1" s="56" t="s">
        <v>311</v>
      </c>
      <c r="M1" s="56" t="s">
        <v>312</v>
      </c>
      <c r="N1" s="56" t="s">
        <v>313</v>
      </c>
      <c r="O1" s="56" t="s">
        <v>314</v>
      </c>
      <c r="P1" s="56" t="s">
        <v>315</v>
      </c>
      <c r="Q1" s="56" t="s">
        <v>316</v>
      </c>
      <c r="R1" s="59" t="s">
        <v>317</v>
      </c>
      <c r="S1" s="58" t="s">
        <v>2</v>
      </c>
      <c r="T1" s="56" t="s">
        <v>318</v>
      </c>
      <c r="U1" s="56" t="s">
        <v>319</v>
      </c>
      <c r="V1" s="56" t="s">
        <v>320</v>
      </c>
      <c r="W1" s="56" t="s">
        <v>321</v>
      </c>
      <c r="X1" s="56" t="s">
        <v>322</v>
      </c>
      <c r="Y1" s="59" t="s">
        <v>323</v>
      </c>
      <c r="Z1" s="57" t="s">
        <v>3</v>
      </c>
    </row>
    <row r="2" spans="1:26" ht="42">
      <c r="A2" s="59"/>
      <c r="B2" s="59"/>
      <c r="C2" s="24" t="s">
        <v>5</v>
      </c>
      <c r="D2" s="24" t="s">
        <v>6</v>
      </c>
      <c r="E2" s="24" t="s">
        <v>7</v>
      </c>
      <c r="F2" s="24" t="s">
        <v>8</v>
      </c>
      <c r="G2" s="24" t="s">
        <v>9</v>
      </c>
      <c r="H2" s="24" t="s">
        <v>10</v>
      </c>
      <c r="I2" s="24" t="s">
        <v>11</v>
      </c>
      <c r="J2" s="24" t="s">
        <v>12</v>
      </c>
      <c r="K2" s="24" t="s">
        <v>13</v>
      </c>
      <c r="L2" s="24" t="s">
        <v>14</v>
      </c>
      <c r="M2" s="24" t="s">
        <v>15</v>
      </c>
      <c r="N2" s="24" t="s">
        <v>16</v>
      </c>
      <c r="O2" s="24" t="s">
        <v>17</v>
      </c>
      <c r="P2" s="24" t="s">
        <v>18</v>
      </c>
      <c r="Q2" s="24" t="s">
        <v>19</v>
      </c>
      <c r="R2" s="59"/>
      <c r="S2" s="24" t="s">
        <v>20</v>
      </c>
      <c r="T2" s="24" t="s">
        <v>21</v>
      </c>
      <c r="U2" s="24" t="s">
        <v>22</v>
      </c>
      <c r="V2" s="24" t="s">
        <v>23</v>
      </c>
      <c r="W2" s="24" t="s">
        <v>24</v>
      </c>
      <c r="X2" s="24" t="s">
        <v>25</v>
      </c>
      <c r="Y2" s="59"/>
      <c r="Z2" s="24" t="s">
        <v>26</v>
      </c>
    </row>
    <row r="3" spans="1:26" ht="409.6">
      <c r="A3" s="40" t="s">
        <v>280</v>
      </c>
      <c r="B3" s="56"/>
      <c r="C3" s="49" t="s">
        <v>27</v>
      </c>
      <c r="D3" s="49" t="s">
        <v>260</v>
      </c>
      <c r="E3" s="49" t="s">
        <v>28</v>
      </c>
      <c r="F3" s="49" t="s">
        <v>29</v>
      </c>
      <c r="G3" s="49" t="s">
        <v>30</v>
      </c>
      <c r="H3" s="49" t="s">
        <v>31</v>
      </c>
      <c r="I3" s="49" t="s">
        <v>32</v>
      </c>
      <c r="J3" s="49" t="s">
        <v>33</v>
      </c>
      <c r="K3" s="49" t="s">
        <v>34</v>
      </c>
      <c r="L3" s="49" t="s">
        <v>35</v>
      </c>
      <c r="M3" s="49" t="s">
        <v>36</v>
      </c>
      <c r="N3" s="49" t="s">
        <v>37</v>
      </c>
      <c r="O3" s="41" t="s">
        <v>38</v>
      </c>
      <c r="P3" s="49" t="s">
        <v>39</v>
      </c>
      <c r="Q3" s="49" t="s">
        <v>40</v>
      </c>
      <c r="R3" s="56"/>
      <c r="S3" s="49" t="s">
        <v>41</v>
      </c>
      <c r="T3" s="49" t="s">
        <v>42</v>
      </c>
      <c r="U3" s="49" t="s">
        <v>43</v>
      </c>
      <c r="V3" s="49" t="s">
        <v>44</v>
      </c>
      <c r="W3" s="49" t="s">
        <v>45</v>
      </c>
      <c r="X3" s="49" t="s">
        <v>46</v>
      </c>
      <c r="Y3" s="56"/>
      <c r="Z3" s="33"/>
    </row>
    <row r="4" spans="1:26" ht="14">
      <c r="A4" s="27" t="str">
        <f>HYPERLINK("http://crowdgauge.org/","Crowd Guage")</f>
        <v>Crowd Guage</v>
      </c>
      <c r="B4" s="56"/>
      <c r="C4" s="59" t="s">
        <v>48</v>
      </c>
      <c r="D4" s="59" t="s">
        <v>48</v>
      </c>
      <c r="E4" s="59"/>
      <c r="F4" s="59"/>
      <c r="G4" s="59"/>
      <c r="H4" s="29" t="s">
        <v>48</v>
      </c>
      <c r="I4" s="59"/>
      <c r="J4" s="29" t="s">
        <v>48</v>
      </c>
      <c r="K4" s="29" t="s">
        <v>48</v>
      </c>
      <c r="L4" s="59"/>
      <c r="M4" s="59"/>
      <c r="N4" s="59"/>
      <c r="O4" s="59"/>
      <c r="P4" s="59"/>
      <c r="Q4" s="59"/>
      <c r="R4" s="56"/>
      <c r="S4" s="59"/>
      <c r="T4" s="59"/>
      <c r="U4" s="29" t="s">
        <v>48</v>
      </c>
      <c r="V4" s="29" t="s">
        <v>48</v>
      </c>
      <c r="W4" s="59"/>
      <c r="X4" s="29" t="s">
        <v>48</v>
      </c>
      <c r="Y4" s="56"/>
      <c r="Z4" s="34">
        <f>COUNTIF(C4:X4,"x")</f>
        <v>8</v>
      </c>
    </row>
    <row r="5" spans="1:26" ht="14">
      <c r="A5" s="30" t="str">
        <f>HYPERLINK("https://communityviz.city-explained.com/index.html","Community Viz")</f>
        <v>Community Viz</v>
      </c>
      <c r="B5" s="56"/>
      <c r="C5" s="33" t="s">
        <v>48</v>
      </c>
      <c r="D5" s="33"/>
      <c r="E5" s="33"/>
      <c r="F5" s="32" t="s">
        <v>48</v>
      </c>
      <c r="G5" s="33"/>
      <c r="H5" s="33"/>
      <c r="I5" s="33"/>
      <c r="J5" s="33"/>
      <c r="K5" s="32" t="s">
        <v>48</v>
      </c>
      <c r="L5" s="33"/>
      <c r="M5" s="33"/>
      <c r="N5" s="33"/>
      <c r="O5" s="33"/>
      <c r="P5" s="33"/>
      <c r="Q5" s="33"/>
      <c r="R5" s="56"/>
      <c r="S5" s="33"/>
      <c r="T5" s="32" t="s">
        <v>48</v>
      </c>
      <c r="U5" s="32" t="s">
        <v>48</v>
      </c>
      <c r="V5" s="32" t="s">
        <v>48</v>
      </c>
      <c r="W5" s="33"/>
      <c r="X5" s="32" t="s">
        <v>48</v>
      </c>
      <c r="Y5" s="56"/>
      <c r="Z5" s="36">
        <f>COUNTIF(C5:X5,"x")</f>
        <v>7</v>
      </c>
    </row>
    <row r="6" spans="1:26" ht="14">
      <c r="A6" s="27" t="str">
        <f>HYPERLINK("http://citizenbudget.com/","Citizen Budget")</f>
        <v>Citizen Budget</v>
      </c>
      <c r="B6" s="56"/>
      <c r="C6" s="28" t="s">
        <v>48</v>
      </c>
      <c r="D6" s="59"/>
      <c r="E6" s="59"/>
      <c r="F6" s="29" t="s">
        <v>48</v>
      </c>
      <c r="G6" s="59"/>
      <c r="H6" s="29" t="s">
        <v>48</v>
      </c>
      <c r="I6" s="59"/>
      <c r="J6" s="59"/>
      <c r="K6" s="29" t="s">
        <v>48</v>
      </c>
      <c r="L6" s="59"/>
      <c r="M6" s="59"/>
      <c r="N6" s="59"/>
      <c r="O6" s="59"/>
      <c r="P6" s="59"/>
      <c r="Q6" s="59"/>
      <c r="R6" s="56"/>
      <c r="S6" s="59"/>
      <c r="T6" s="59"/>
      <c r="U6" s="59"/>
      <c r="V6" s="29" t="s">
        <v>48</v>
      </c>
      <c r="W6" s="29" t="s">
        <v>48</v>
      </c>
      <c r="X6" s="59"/>
      <c r="Y6" s="56"/>
      <c r="Z6" s="34">
        <f>COUNTIF(C6:X6,"x")</f>
        <v>6</v>
      </c>
    </row>
    <row r="7" spans="1:26" ht="13">
      <c r="A7" s="43"/>
      <c r="B7" s="43"/>
      <c r="C7" s="43"/>
      <c r="D7" s="43"/>
      <c r="E7" s="43"/>
      <c r="F7" s="43"/>
      <c r="G7" s="43"/>
      <c r="H7" s="43"/>
      <c r="I7" s="43"/>
      <c r="J7" s="43"/>
      <c r="K7" s="43"/>
      <c r="L7" s="43"/>
      <c r="M7" s="43"/>
      <c r="N7" s="43"/>
      <c r="O7" s="43"/>
      <c r="P7" s="43"/>
      <c r="Q7" s="43"/>
      <c r="R7" s="43"/>
      <c r="S7" s="43"/>
      <c r="T7" s="43"/>
      <c r="U7" s="43"/>
      <c r="V7" s="43"/>
      <c r="W7" s="43"/>
      <c r="X7" s="43"/>
      <c r="Y7" s="43"/>
      <c r="Z7" s="43"/>
    </row>
    <row r="8" spans="1:26" ht="13">
      <c r="A8" s="43"/>
      <c r="B8" s="43"/>
      <c r="C8" s="43"/>
      <c r="D8" s="43"/>
      <c r="E8" s="43"/>
      <c r="F8" s="43"/>
      <c r="G8" s="43"/>
      <c r="H8" s="43"/>
      <c r="I8" s="43"/>
      <c r="J8" s="43"/>
      <c r="K8" s="43"/>
      <c r="L8" s="43"/>
      <c r="M8" s="43"/>
      <c r="N8" s="43"/>
      <c r="O8" s="43"/>
      <c r="P8" s="43"/>
      <c r="Q8" s="43"/>
      <c r="R8" s="43"/>
      <c r="S8" s="43"/>
      <c r="T8" s="43"/>
      <c r="U8" s="43"/>
      <c r="V8" s="43"/>
      <c r="W8" s="43"/>
      <c r="X8" s="43"/>
      <c r="Y8" s="43"/>
      <c r="Z8" s="43"/>
    </row>
    <row r="9" spans="1:26" ht="13">
      <c r="A9" s="43"/>
      <c r="B9" s="43"/>
      <c r="C9" s="43"/>
      <c r="D9" s="43"/>
      <c r="E9" s="43"/>
      <c r="F9" s="43"/>
      <c r="G9" s="43"/>
      <c r="H9" s="43"/>
      <c r="I9" s="43"/>
      <c r="J9" s="43"/>
      <c r="K9" s="43"/>
      <c r="L9" s="43"/>
      <c r="M9" s="43"/>
      <c r="N9" s="43"/>
      <c r="O9" s="43"/>
      <c r="P9" s="43"/>
      <c r="Q9" s="43"/>
      <c r="R9" s="43"/>
      <c r="S9" s="43"/>
      <c r="T9" s="43"/>
      <c r="U9" s="43"/>
      <c r="V9" s="43"/>
      <c r="W9" s="43"/>
      <c r="X9" s="43"/>
      <c r="Y9" s="43"/>
      <c r="Z9" s="43"/>
    </row>
    <row r="10" spans="1:26" ht="13">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3">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3">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3">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3">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3">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3">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3">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3">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3">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3">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3">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outlinePr summaryBelow="0" summaryRight="0"/>
  </sheetPr>
  <dimension ref="A1:Z1000"/>
  <sheetViews>
    <sheetView topLeftCell="A2" workbookViewId="0">
      <selection sqref="A1:A9"/>
    </sheetView>
  </sheetViews>
  <sheetFormatPr baseColWidth="10" defaultColWidth="14.5" defaultRowHeight="15.75" customHeight="1"/>
  <cols>
    <col min="1" max="1" width="34.5" customWidth="1"/>
    <col min="3" max="3" width="49.1640625" customWidth="1"/>
    <col min="19" max="19" width="37.33203125" customWidth="1"/>
  </cols>
  <sheetData>
    <row r="1" spans="1:26" ht="15.75" customHeight="1">
      <c r="A1" s="57" t="s">
        <v>281</v>
      </c>
      <c r="B1" s="56" t="s">
        <v>292</v>
      </c>
      <c r="C1" s="58" t="s">
        <v>1</v>
      </c>
      <c r="D1" s="56" t="s">
        <v>306</v>
      </c>
      <c r="E1" s="56" t="s">
        <v>287</v>
      </c>
      <c r="F1" s="56" t="s">
        <v>288</v>
      </c>
      <c r="G1" s="56" t="s">
        <v>293</v>
      </c>
      <c r="H1" s="56" t="s">
        <v>307</v>
      </c>
      <c r="I1" s="56" t="s">
        <v>308</v>
      </c>
      <c r="J1" s="56" t="s">
        <v>309</v>
      </c>
      <c r="K1" s="56" t="s">
        <v>310</v>
      </c>
      <c r="L1" s="56" t="s">
        <v>311</v>
      </c>
      <c r="M1" s="56" t="s">
        <v>312</v>
      </c>
      <c r="N1" s="56" t="s">
        <v>313</v>
      </c>
      <c r="O1" s="56" t="s">
        <v>314</v>
      </c>
      <c r="P1" s="56" t="s">
        <v>315</v>
      </c>
      <c r="Q1" s="56" t="s">
        <v>316</v>
      </c>
      <c r="R1" s="59" t="s">
        <v>317</v>
      </c>
      <c r="S1" s="58" t="s">
        <v>2</v>
      </c>
      <c r="T1" s="56" t="s">
        <v>318</v>
      </c>
      <c r="U1" s="56" t="s">
        <v>319</v>
      </c>
      <c r="V1" s="56" t="s">
        <v>320</v>
      </c>
      <c r="W1" s="56" t="s">
        <v>321</v>
      </c>
      <c r="X1" s="56" t="s">
        <v>322</v>
      </c>
      <c r="Y1" s="59" t="s">
        <v>323</v>
      </c>
      <c r="Z1" s="57" t="s">
        <v>3</v>
      </c>
    </row>
    <row r="2" spans="1:26" ht="42">
      <c r="A2" s="23"/>
      <c r="B2" s="59"/>
      <c r="C2" s="24" t="s">
        <v>5</v>
      </c>
      <c r="D2" s="24" t="s">
        <v>6</v>
      </c>
      <c r="E2" s="24" t="s">
        <v>7</v>
      </c>
      <c r="F2" s="24" t="s">
        <v>8</v>
      </c>
      <c r="G2" s="24" t="s">
        <v>9</v>
      </c>
      <c r="H2" s="24" t="s">
        <v>10</v>
      </c>
      <c r="I2" s="24" t="s">
        <v>11</v>
      </c>
      <c r="J2" s="24" t="s">
        <v>12</v>
      </c>
      <c r="K2" s="24" t="s">
        <v>13</v>
      </c>
      <c r="L2" s="24" t="s">
        <v>14</v>
      </c>
      <c r="M2" s="24" t="s">
        <v>15</v>
      </c>
      <c r="N2" s="24" t="s">
        <v>16</v>
      </c>
      <c r="O2" s="24" t="s">
        <v>17</v>
      </c>
      <c r="P2" s="24" t="s">
        <v>18</v>
      </c>
      <c r="Q2" s="24" t="s">
        <v>19</v>
      </c>
      <c r="R2" s="59"/>
      <c r="S2" s="24" t="s">
        <v>20</v>
      </c>
      <c r="T2" s="24" t="s">
        <v>21</v>
      </c>
      <c r="U2" s="24" t="s">
        <v>22</v>
      </c>
      <c r="V2" s="24" t="s">
        <v>23</v>
      </c>
      <c r="W2" s="24" t="s">
        <v>24</v>
      </c>
      <c r="X2" s="24" t="s">
        <v>25</v>
      </c>
      <c r="Y2" s="59"/>
      <c r="Z2" s="24" t="s">
        <v>26</v>
      </c>
    </row>
    <row r="3" spans="1:26" ht="409.6">
      <c r="A3" s="40" t="s">
        <v>264</v>
      </c>
      <c r="B3" s="56"/>
      <c r="C3" s="49" t="s">
        <v>27</v>
      </c>
      <c r="D3" s="49" t="s">
        <v>260</v>
      </c>
      <c r="E3" s="49" t="s">
        <v>28</v>
      </c>
      <c r="F3" s="49" t="s">
        <v>29</v>
      </c>
      <c r="G3" s="49" t="s">
        <v>30</v>
      </c>
      <c r="H3" s="49" t="s">
        <v>31</v>
      </c>
      <c r="I3" s="49" t="s">
        <v>32</v>
      </c>
      <c r="J3" s="49" t="s">
        <v>33</v>
      </c>
      <c r="K3" s="49" t="s">
        <v>34</v>
      </c>
      <c r="L3" s="49" t="s">
        <v>35</v>
      </c>
      <c r="M3" s="49" t="s">
        <v>36</v>
      </c>
      <c r="N3" s="49" t="s">
        <v>37</v>
      </c>
      <c r="O3" s="41" t="s">
        <v>38</v>
      </c>
      <c r="P3" s="49" t="s">
        <v>39</v>
      </c>
      <c r="Q3" s="49" t="s">
        <v>40</v>
      </c>
      <c r="R3" s="56"/>
      <c r="S3" s="49" t="s">
        <v>41</v>
      </c>
      <c r="T3" s="49" t="s">
        <v>42</v>
      </c>
      <c r="U3" s="49" t="s">
        <v>43</v>
      </c>
      <c r="V3" s="49" t="s">
        <v>44</v>
      </c>
      <c r="W3" s="49" t="s">
        <v>45</v>
      </c>
      <c r="X3" s="49" t="s">
        <v>46</v>
      </c>
      <c r="Y3" s="56"/>
      <c r="Z3" s="33"/>
    </row>
    <row r="4" spans="1:26" ht="14">
      <c r="A4" s="27" t="s">
        <v>93</v>
      </c>
      <c r="B4" s="56"/>
      <c r="C4" s="29" t="s">
        <v>48</v>
      </c>
      <c r="D4" s="59"/>
      <c r="E4" s="29" t="s">
        <v>48</v>
      </c>
      <c r="F4" s="29" t="s">
        <v>48</v>
      </c>
      <c r="G4" s="59"/>
      <c r="H4" s="29" t="s">
        <v>48</v>
      </c>
      <c r="I4" s="29" t="s">
        <v>48</v>
      </c>
      <c r="J4" s="59"/>
      <c r="K4" s="29" t="s">
        <v>48</v>
      </c>
      <c r="L4" s="59"/>
      <c r="M4" s="29" t="s">
        <v>48</v>
      </c>
      <c r="N4" s="59"/>
      <c r="O4" s="59"/>
      <c r="P4" s="59"/>
      <c r="Q4" s="59"/>
      <c r="R4" s="56"/>
      <c r="S4" s="59"/>
      <c r="T4" s="29" t="s">
        <v>48</v>
      </c>
      <c r="U4" s="29" t="s">
        <v>48</v>
      </c>
      <c r="V4" s="59"/>
      <c r="W4" s="29" t="s">
        <v>48</v>
      </c>
      <c r="X4" s="29" t="s">
        <v>48</v>
      </c>
      <c r="Y4" s="56"/>
      <c r="Z4" s="34">
        <f t="shared" ref="Z4:Z9" si="0">COUNTIF(C4:X4,"x")</f>
        <v>11</v>
      </c>
    </row>
    <row r="5" spans="1:26" ht="14">
      <c r="A5" s="30" t="s">
        <v>122</v>
      </c>
      <c r="B5" s="56"/>
      <c r="C5" s="32" t="s">
        <v>48</v>
      </c>
      <c r="D5" s="33"/>
      <c r="E5" s="33"/>
      <c r="F5" s="33" t="s">
        <v>48</v>
      </c>
      <c r="G5" s="33"/>
      <c r="H5" s="33" t="s">
        <v>48</v>
      </c>
      <c r="I5" s="33" t="s">
        <v>48</v>
      </c>
      <c r="J5" s="33" t="s">
        <v>48</v>
      </c>
      <c r="K5" s="33" t="s">
        <v>48</v>
      </c>
      <c r="L5" s="33"/>
      <c r="M5" s="33" t="s">
        <v>48</v>
      </c>
      <c r="N5" s="33"/>
      <c r="O5" s="33"/>
      <c r="P5" s="33"/>
      <c r="Q5" s="33"/>
      <c r="R5" s="56"/>
      <c r="S5" s="33" t="s">
        <v>48</v>
      </c>
      <c r="T5" s="33" t="s">
        <v>48</v>
      </c>
      <c r="U5" s="33"/>
      <c r="V5" s="33"/>
      <c r="W5" s="33" t="s">
        <v>48</v>
      </c>
      <c r="X5" s="33" t="s">
        <v>48</v>
      </c>
      <c r="Y5" s="56"/>
      <c r="Z5" s="36">
        <f t="shared" si="0"/>
        <v>11</v>
      </c>
    </row>
    <row r="6" spans="1:26" ht="14">
      <c r="A6" s="27" t="str">
        <f>HYPERLINK("https://www.citizenlab.co/platform","Citizen Lab")</f>
        <v>Citizen Lab</v>
      </c>
      <c r="B6" s="56"/>
      <c r="C6" s="28" t="s">
        <v>48</v>
      </c>
      <c r="D6" s="59"/>
      <c r="E6" s="59"/>
      <c r="F6" s="59" t="s">
        <v>48</v>
      </c>
      <c r="G6" s="29" t="s">
        <v>52</v>
      </c>
      <c r="H6" s="59" t="s">
        <v>48</v>
      </c>
      <c r="I6" s="59" t="s">
        <v>48</v>
      </c>
      <c r="J6" s="59" t="s">
        <v>48</v>
      </c>
      <c r="K6" s="59" t="s">
        <v>48</v>
      </c>
      <c r="L6" s="59" t="s">
        <v>48</v>
      </c>
      <c r="M6" s="59"/>
      <c r="N6" s="59"/>
      <c r="O6" s="59"/>
      <c r="P6" s="59"/>
      <c r="Q6" s="59"/>
      <c r="R6" s="56"/>
      <c r="S6" s="59"/>
      <c r="T6" s="59"/>
      <c r="U6" s="59"/>
      <c r="V6" s="59"/>
      <c r="W6" s="59" t="s">
        <v>48</v>
      </c>
      <c r="X6" s="59"/>
      <c r="Y6" s="56"/>
      <c r="Z6" s="34">
        <f t="shared" si="0"/>
        <v>8</v>
      </c>
    </row>
    <row r="7" spans="1:26" ht="14">
      <c r="A7" s="30" t="s">
        <v>106</v>
      </c>
      <c r="B7" s="56"/>
      <c r="C7" s="33" t="s">
        <v>48</v>
      </c>
      <c r="D7" s="33"/>
      <c r="E7" s="33"/>
      <c r="F7" s="33" t="s">
        <v>48</v>
      </c>
      <c r="G7" s="33"/>
      <c r="H7" s="33"/>
      <c r="I7" s="33"/>
      <c r="J7" s="33"/>
      <c r="K7" s="33" t="s">
        <v>48</v>
      </c>
      <c r="L7" s="33"/>
      <c r="M7" s="33"/>
      <c r="N7" s="33"/>
      <c r="O7" s="33"/>
      <c r="P7" s="33"/>
      <c r="Q7" s="33"/>
      <c r="R7" s="56"/>
      <c r="S7" s="33"/>
      <c r="T7" s="33" t="s">
        <v>48</v>
      </c>
      <c r="U7" s="33" t="s">
        <v>48</v>
      </c>
      <c r="V7" s="33"/>
      <c r="W7" s="33" t="s">
        <v>48</v>
      </c>
      <c r="X7" s="33" t="s">
        <v>48</v>
      </c>
      <c r="Y7" s="56"/>
      <c r="Z7" s="36">
        <f t="shared" si="0"/>
        <v>7</v>
      </c>
    </row>
    <row r="8" spans="1:26" ht="14">
      <c r="A8" s="27" t="str">
        <f>HYPERLINK("http://citizenbudget.com/","Citizen Budget")</f>
        <v>Citizen Budget</v>
      </c>
      <c r="B8" s="56"/>
      <c r="C8" s="28" t="s">
        <v>48</v>
      </c>
      <c r="D8" s="59"/>
      <c r="E8" s="59"/>
      <c r="F8" s="29" t="s">
        <v>48</v>
      </c>
      <c r="G8" s="59"/>
      <c r="H8" s="29" t="s">
        <v>48</v>
      </c>
      <c r="I8" s="59"/>
      <c r="J8" s="59"/>
      <c r="K8" s="29" t="s">
        <v>48</v>
      </c>
      <c r="L8" s="59"/>
      <c r="M8" s="59"/>
      <c r="N8" s="59"/>
      <c r="O8" s="59"/>
      <c r="P8" s="59"/>
      <c r="Q8" s="59"/>
      <c r="R8" s="56"/>
      <c r="S8" s="59"/>
      <c r="T8" s="59"/>
      <c r="U8" s="59"/>
      <c r="V8" s="29" t="s">
        <v>48</v>
      </c>
      <c r="W8" s="29" t="s">
        <v>48</v>
      </c>
      <c r="X8" s="59"/>
      <c r="Y8" s="56"/>
      <c r="Z8" s="34">
        <f t="shared" si="0"/>
        <v>6</v>
      </c>
    </row>
    <row r="9" spans="1:26" ht="14">
      <c r="A9" s="30" t="s">
        <v>117</v>
      </c>
      <c r="B9" s="56"/>
      <c r="C9" s="32" t="s">
        <v>48</v>
      </c>
      <c r="D9" s="33"/>
      <c r="E9" s="33"/>
      <c r="F9" s="33" t="s">
        <v>48</v>
      </c>
      <c r="G9" s="33"/>
      <c r="H9" s="33"/>
      <c r="I9" s="33"/>
      <c r="J9" s="33"/>
      <c r="K9" s="33" t="s">
        <v>48</v>
      </c>
      <c r="L9" s="33"/>
      <c r="M9" s="33"/>
      <c r="N9" s="33"/>
      <c r="O9" s="33"/>
      <c r="P9" s="33"/>
      <c r="Q9" s="33"/>
      <c r="R9" s="56"/>
      <c r="S9" s="33" t="s">
        <v>48</v>
      </c>
      <c r="T9" s="33"/>
      <c r="U9" s="33"/>
      <c r="V9" s="33"/>
      <c r="W9" s="33" t="s">
        <v>48</v>
      </c>
      <c r="X9" s="33" t="s">
        <v>48</v>
      </c>
      <c r="Y9" s="56"/>
      <c r="Z9" s="36">
        <f t="shared" si="0"/>
        <v>6</v>
      </c>
    </row>
    <row r="10" spans="1:26" ht="13">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row>
    <row r="11" spans="1:26" ht="13">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row>
    <row r="12" spans="1:26" ht="13">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row>
    <row r="13" spans="1:26" ht="13">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row>
    <row r="14" spans="1:26" ht="13">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row>
    <row r="15" spans="1:26" ht="13">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row>
    <row r="16" spans="1:26" ht="13">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row>
    <row r="17" spans="1:26" ht="13">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row>
    <row r="18" spans="1:26" ht="13">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row>
    <row r="19" spans="1:26" ht="13">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row>
    <row r="20" spans="1:26" ht="13">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row>
    <row r="21" spans="1:26" ht="13">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row>
    <row r="22" spans="1:26" ht="13">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row>
    <row r="23" spans="1:26" ht="1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row>
    <row r="24" spans="1:26" ht="1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4" r:id="rId1" xr:uid="{00000000-0004-0000-1400-000000000000}"/>
    <hyperlink ref="A5" r:id="rId2" xr:uid="{00000000-0004-0000-1400-000001000000}"/>
    <hyperlink ref="A7" r:id="rId3" xr:uid="{00000000-0004-0000-1400-000002000000}"/>
    <hyperlink ref="A9" r:id="rId4" xr:uid="{00000000-0004-0000-1400-000003000000}"/>
  </hyperlinks>
  <pageMargins left="0.7" right="0.7" top="0.75" bottom="0.75" header="0.3" footer="0.3"/>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outlinePr summaryBelow="0" summaryRight="0"/>
  </sheetPr>
  <dimension ref="A1:Z1000"/>
  <sheetViews>
    <sheetView topLeftCell="A2" workbookViewId="0">
      <selection sqref="A1:A23"/>
    </sheetView>
  </sheetViews>
  <sheetFormatPr baseColWidth="10" defaultColWidth="14.5" defaultRowHeight="15.75" customHeight="1"/>
  <cols>
    <col min="1" max="1" width="25.33203125" customWidth="1"/>
    <col min="3" max="3" width="49.1640625" customWidth="1"/>
    <col min="19" max="19" width="37.33203125" customWidth="1"/>
  </cols>
  <sheetData>
    <row r="1" spans="1:26" ht="15.75" customHeight="1">
      <c r="A1" s="57" t="s">
        <v>282</v>
      </c>
      <c r="B1" s="56" t="s">
        <v>292</v>
      </c>
      <c r="C1" s="58" t="s">
        <v>1</v>
      </c>
      <c r="D1" s="56" t="s">
        <v>306</v>
      </c>
      <c r="E1" s="56" t="s">
        <v>287</v>
      </c>
      <c r="F1" s="56" t="s">
        <v>288</v>
      </c>
      <c r="G1" s="56" t="s">
        <v>293</v>
      </c>
      <c r="H1" s="56" t="s">
        <v>307</v>
      </c>
      <c r="I1" s="56" t="s">
        <v>308</v>
      </c>
      <c r="J1" s="56" t="s">
        <v>309</v>
      </c>
      <c r="K1" s="56" t="s">
        <v>310</v>
      </c>
      <c r="L1" s="56" t="s">
        <v>311</v>
      </c>
      <c r="M1" s="56" t="s">
        <v>312</v>
      </c>
      <c r="N1" s="56" t="s">
        <v>313</v>
      </c>
      <c r="O1" s="56" t="s">
        <v>314</v>
      </c>
      <c r="P1" s="56" t="s">
        <v>315</v>
      </c>
      <c r="Q1" s="56" t="s">
        <v>316</v>
      </c>
      <c r="R1" s="59" t="s">
        <v>317</v>
      </c>
      <c r="S1" s="58" t="s">
        <v>2</v>
      </c>
      <c r="T1" s="56" t="s">
        <v>318</v>
      </c>
      <c r="U1" s="56" t="s">
        <v>319</v>
      </c>
      <c r="V1" s="56" t="s">
        <v>320</v>
      </c>
      <c r="W1" s="56" t="s">
        <v>321</v>
      </c>
      <c r="X1" s="56" t="s">
        <v>322</v>
      </c>
      <c r="Y1" s="59" t="s">
        <v>323</v>
      </c>
      <c r="Z1" s="57" t="s">
        <v>3</v>
      </c>
    </row>
    <row r="2" spans="1:26" ht="42">
      <c r="A2" s="59"/>
      <c r="B2" s="59"/>
      <c r="C2" s="24" t="s">
        <v>5</v>
      </c>
      <c r="D2" s="24" t="s">
        <v>6</v>
      </c>
      <c r="E2" s="24" t="s">
        <v>7</v>
      </c>
      <c r="F2" s="24" t="s">
        <v>8</v>
      </c>
      <c r="G2" s="24" t="s">
        <v>9</v>
      </c>
      <c r="H2" s="24" t="s">
        <v>10</v>
      </c>
      <c r="I2" s="24" t="s">
        <v>11</v>
      </c>
      <c r="J2" s="24" t="s">
        <v>12</v>
      </c>
      <c r="K2" s="24" t="s">
        <v>13</v>
      </c>
      <c r="L2" s="24" t="s">
        <v>14</v>
      </c>
      <c r="M2" s="24" t="s">
        <v>15</v>
      </c>
      <c r="N2" s="24" t="s">
        <v>16</v>
      </c>
      <c r="O2" s="24" t="s">
        <v>17</v>
      </c>
      <c r="P2" s="24" t="s">
        <v>18</v>
      </c>
      <c r="Q2" s="24" t="s">
        <v>19</v>
      </c>
      <c r="R2" s="59"/>
      <c r="S2" s="24" t="s">
        <v>20</v>
      </c>
      <c r="T2" s="24" t="s">
        <v>21</v>
      </c>
      <c r="U2" s="24" t="s">
        <v>22</v>
      </c>
      <c r="V2" s="24" t="s">
        <v>23</v>
      </c>
      <c r="W2" s="24" t="s">
        <v>24</v>
      </c>
      <c r="X2" s="24" t="s">
        <v>25</v>
      </c>
      <c r="Y2" s="59"/>
      <c r="Z2" s="24" t="s">
        <v>26</v>
      </c>
    </row>
    <row r="3" spans="1:26" ht="409.6">
      <c r="A3" s="40" t="s">
        <v>264</v>
      </c>
      <c r="B3" s="59"/>
      <c r="C3" s="49" t="s">
        <v>27</v>
      </c>
      <c r="D3" s="49" t="s">
        <v>260</v>
      </c>
      <c r="E3" s="49" t="s">
        <v>28</v>
      </c>
      <c r="F3" s="49" t="s">
        <v>29</v>
      </c>
      <c r="G3" s="49" t="s">
        <v>30</v>
      </c>
      <c r="H3" s="49" t="s">
        <v>31</v>
      </c>
      <c r="I3" s="49" t="s">
        <v>32</v>
      </c>
      <c r="J3" s="49" t="s">
        <v>33</v>
      </c>
      <c r="K3" s="49" t="s">
        <v>34</v>
      </c>
      <c r="L3" s="49" t="s">
        <v>35</v>
      </c>
      <c r="M3" s="49" t="s">
        <v>36</v>
      </c>
      <c r="N3" s="49" t="s">
        <v>37</v>
      </c>
      <c r="O3" s="41" t="s">
        <v>38</v>
      </c>
      <c r="P3" s="49" t="s">
        <v>39</v>
      </c>
      <c r="Q3" s="49" t="s">
        <v>40</v>
      </c>
      <c r="R3" s="56"/>
      <c r="S3" s="49" t="s">
        <v>41</v>
      </c>
      <c r="T3" s="49" t="s">
        <v>42</v>
      </c>
      <c r="U3" s="49" t="s">
        <v>43</v>
      </c>
      <c r="V3" s="49" t="s">
        <v>44</v>
      </c>
      <c r="W3" s="49" t="s">
        <v>45</v>
      </c>
      <c r="X3" s="49" t="s">
        <v>46</v>
      </c>
      <c r="Y3" s="56"/>
      <c r="Z3" s="33"/>
    </row>
    <row r="4" spans="1:26" ht="14">
      <c r="A4" s="27" t="str">
        <f>HYPERLINK("https://metroquest.com/","Metro Quest")</f>
        <v>Metro Quest</v>
      </c>
      <c r="B4" s="56"/>
      <c r="C4" s="29" t="s">
        <v>48</v>
      </c>
      <c r="D4" s="59"/>
      <c r="E4" s="59"/>
      <c r="F4" s="29" t="s">
        <v>48</v>
      </c>
      <c r="G4" s="59"/>
      <c r="H4" s="29" t="s">
        <v>48</v>
      </c>
      <c r="I4" s="29" t="s">
        <v>48</v>
      </c>
      <c r="J4" s="29" t="s">
        <v>48</v>
      </c>
      <c r="K4" s="29" t="s">
        <v>48</v>
      </c>
      <c r="L4" s="29" t="s">
        <v>48</v>
      </c>
      <c r="M4" s="29" t="s">
        <v>48</v>
      </c>
      <c r="N4" s="59"/>
      <c r="O4" s="59"/>
      <c r="P4" s="59"/>
      <c r="Q4" s="29" t="s">
        <v>48</v>
      </c>
      <c r="R4" s="56"/>
      <c r="S4" s="59"/>
      <c r="T4" s="29" t="s">
        <v>48</v>
      </c>
      <c r="U4" s="29" t="s">
        <v>48</v>
      </c>
      <c r="V4" s="59"/>
      <c r="W4" s="59"/>
      <c r="X4" s="29" t="s">
        <v>48</v>
      </c>
      <c r="Y4" s="56"/>
      <c r="Z4" s="34">
        <f t="shared" ref="Z4:Z23" si="0">COUNTIF(C4:X4,"x")</f>
        <v>12</v>
      </c>
    </row>
    <row r="5" spans="1:26" ht="14">
      <c r="A5" s="30" t="str">
        <f>HYPERLINK("http://app.mysidewalk.com/","mySidewalk")</f>
        <v>mySidewalk</v>
      </c>
      <c r="B5" s="56"/>
      <c r="C5" s="32" t="s">
        <v>48</v>
      </c>
      <c r="D5" s="33"/>
      <c r="E5" s="32" t="s">
        <v>48</v>
      </c>
      <c r="F5" s="32" t="s">
        <v>48</v>
      </c>
      <c r="G5" s="33"/>
      <c r="H5" s="32" t="s">
        <v>48</v>
      </c>
      <c r="I5" s="32" t="s">
        <v>48</v>
      </c>
      <c r="J5" s="32" t="s">
        <v>48</v>
      </c>
      <c r="K5" s="32" t="s">
        <v>48</v>
      </c>
      <c r="L5" s="32" t="s">
        <v>48</v>
      </c>
      <c r="M5" s="32" t="s">
        <v>48</v>
      </c>
      <c r="N5" s="33"/>
      <c r="O5" s="33"/>
      <c r="P5" s="33"/>
      <c r="Q5" s="33"/>
      <c r="R5" s="56"/>
      <c r="S5" s="33"/>
      <c r="T5" s="32" t="s">
        <v>48</v>
      </c>
      <c r="U5" s="32" t="s">
        <v>48</v>
      </c>
      <c r="V5" s="33"/>
      <c r="W5" s="33"/>
      <c r="X5" s="32" t="s">
        <v>48</v>
      </c>
      <c r="Y5" s="56"/>
      <c r="Z5" s="36">
        <f t="shared" si="0"/>
        <v>12</v>
      </c>
    </row>
    <row r="6" spans="1:26" ht="14">
      <c r="A6" s="37" t="s">
        <v>76</v>
      </c>
      <c r="B6" s="56"/>
      <c r="C6" s="59" t="s">
        <v>48</v>
      </c>
      <c r="D6" s="59" t="s">
        <v>48</v>
      </c>
      <c r="E6" s="29" t="s">
        <v>48</v>
      </c>
      <c r="F6" s="29" t="s">
        <v>48</v>
      </c>
      <c r="G6" s="38" t="s">
        <v>78</v>
      </c>
      <c r="H6" s="29" t="s">
        <v>48</v>
      </c>
      <c r="I6" s="29" t="s">
        <v>48</v>
      </c>
      <c r="J6" s="29" t="s">
        <v>48</v>
      </c>
      <c r="K6" s="59"/>
      <c r="L6" s="29" t="s">
        <v>48</v>
      </c>
      <c r="M6" s="29" t="s">
        <v>48</v>
      </c>
      <c r="N6" s="59"/>
      <c r="O6" s="29" t="s">
        <v>48</v>
      </c>
      <c r="P6" s="59"/>
      <c r="Q6" s="59"/>
      <c r="R6" s="56"/>
      <c r="S6" s="59"/>
      <c r="T6" s="59"/>
      <c r="U6" s="59"/>
      <c r="V6" s="59"/>
      <c r="W6" s="59"/>
      <c r="X6" s="29" t="s">
        <v>48</v>
      </c>
      <c r="Y6" s="56"/>
      <c r="Z6" s="34">
        <f t="shared" si="0"/>
        <v>11</v>
      </c>
    </row>
    <row r="7" spans="1:26" ht="14">
      <c r="A7" s="39" t="s">
        <v>93</v>
      </c>
      <c r="B7" s="56"/>
      <c r="C7" s="32" t="s">
        <v>48</v>
      </c>
      <c r="D7" s="33"/>
      <c r="E7" s="32" t="s">
        <v>48</v>
      </c>
      <c r="F7" s="32" t="s">
        <v>48</v>
      </c>
      <c r="G7" s="33"/>
      <c r="H7" s="32" t="s">
        <v>48</v>
      </c>
      <c r="I7" s="32" t="s">
        <v>48</v>
      </c>
      <c r="J7" s="33"/>
      <c r="K7" s="32" t="s">
        <v>48</v>
      </c>
      <c r="L7" s="33"/>
      <c r="M7" s="32" t="s">
        <v>48</v>
      </c>
      <c r="N7" s="33"/>
      <c r="O7" s="33"/>
      <c r="P7" s="33"/>
      <c r="Q7" s="33"/>
      <c r="R7" s="56"/>
      <c r="S7" s="33"/>
      <c r="T7" s="32" t="s">
        <v>48</v>
      </c>
      <c r="U7" s="32" t="s">
        <v>48</v>
      </c>
      <c r="V7" s="33"/>
      <c r="W7" s="32" t="s">
        <v>48</v>
      </c>
      <c r="X7" s="32" t="s">
        <v>48</v>
      </c>
      <c r="Y7" s="56"/>
      <c r="Z7" s="36">
        <f t="shared" si="0"/>
        <v>11</v>
      </c>
    </row>
    <row r="8" spans="1:26" ht="14">
      <c r="A8" s="27" t="str">
        <f>HYPERLINK("https://www.mindmixer.com/","MindMixer")</f>
        <v>MindMixer</v>
      </c>
      <c r="B8" s="56"/>
      <c r="C8" s="29" t="s">
        <v>48</v>
      </c>
      <c r="D8" s="59"/>
      <c r="E8" s="29" t="s">
        <v>48</v>
      </c>
      <c r="F8" s="29" t="s">
        <v>48</v>
      </c>
      <c r="G8" s="38" t="s">
        <v>71</v>
      </c>
      <c r="H8" s="29" t="s">
        <v>48</v>
      </c>
      <c r="I8" s="29" t="s">
        <v>48</v>
      </c>
      <c r="J8" s="29" t="s">
        <v>48</v>
      </c>
      <c r="K8" s="29" t="s">
        <v>48</v>
      </c>
      <c r="L8" s="29" t="s">
        <v>48</v>
      </c>
      <c r="M8" s="29" t="s">
        <v>48</v>
      </c>
      <c r="N8" s="59"/>
      <c r="O8" s="59"/>
      <c r="P8" s="59"/>
      <c r="Q8" s="59"/>
      <c r="R8" s="56"/>
      <c r="S8" s="59"/>
      <c r="T8" s="29" t="s">
        <v>48</v>
      </c>
      <c r="U8" s="59"/>
      <c r="V8" s="59"/>
      <c r="W8" s="59"/>
      <c r="X8" s="29" t="s">
        <v>48</v>
      </c>
      <c r="Y8" s="56"/>
      <c r="Z8" s="34">
        <f t="shared" si="0"/>
        <v>11</v>
      </c>
    </row>
    <row r="9" spans="1:26" ht="14">
      <c r="A9" s="39" t="s">
        <v>122</v>
      </c>
      <c r="B9" s="56"/>
      <c r="C9" s="32" t="s">
        <v>48</v>
      </c>
      <c r="D9" s="33"/>
      <c r="E9" s="33"/>
      <c r="F9" s="32" t="s">
        <v>48</v>
      </c>
      <c r="G9" s="33"/>
      <c r="H9" s="32" t="s">
        <v>48</v>
      </c>
      <c r="I9" s="32" t="s">
        <v>48</v>
      </c>
      <c r="J9" s="32" t="s">
        <v>48</v>
      </c>
      <c r="K9" s="32" t="s">
        <v>48</v>
      </c>
      <c r="L9" s="33"/>
      <c r="M9" s="32" t="s">
        <v>48</v>
      </c>
      <c r="N9" s="33"/>
      <c r="O9" s="33"/>
      <c r="P9" s="33"/>
      <c r="Q9" s="33"/>
      <c r="R9" s="56"/>
      <c r="S9" s="32" t="s">
        <v>48</v>
      </c>
      <c r="T9" s="32" t="s">
        <v>48</v>
      </c>
      <c r="U9" s="33"/>
      <c r="V9" s="33"/>
      <c r="W9" s="32" t="s">
        <v>48</v>
      </c>
      <c r="X9" s="32" t="s">
        <v>48</v>
      </c>
      <c r="Y9" s="56"/>
      <c r="Z9" s="36">
        <f t="shared" si="0"/>
        <v>11</v>
      </c>
    </row>
    <row r="10" spans="1:26" ht="14">
      <c r="A10" s="37" t="s">
        <v>89</v>
      </c>
      <c r="B10" s="56"/>
      <c r="C10" s="59" t="s">
        <v>48</v>
      </c>
      <c r="D10" s="59" t="s">
        <v>48</v>
      </c>
      <c r="E10" s="29" t="s">
        <v>48</v>
      </c>
      <c r="F10" s="29" t="s">
        <v>48</v>
      </c>
      <c r="G10" s="38" t="s">
        <v>71</v>
      </c>
      <c r="H10" s="29" t="s">
        <v>48</v>
      </c>
      <c r="I10" s="29" t="s">
        <v>48</v>
      </c>
      <c r="J10" s="29" t="s">
        <v>48</v>
      </c>
      <c r="K10" s="59"/>
      <c r="L10" s="59"/>
      <c r="M10" s="29" t="s">
        <v>48</v>
      </c>
      <c r="N10" s="59"/>
      <c r="O10" s="29" t="s">
        <v>48</v>
      </c>
      <c r="P10" s="59"/>
      <c r="Q10" s="59"/>
      <c r="R10" s="56"/>
      <c r="S10" s="59"/>
      <c r="T10" s="59"/>
      <c r="U10" s="59"/>
      <c r="V10" s="59"/>
      <c r="W10" s="59"/>
      <c r="X10" s="29" t="s">
        <v>48</v>
      </c>
      <c r="Y10" s="56"/>
      <c r="Z10" s="34">
        <f t="shared" si="0"/>
        <v>10</v>
      </c>
    </row>
    <row r="11" spans="1:26" ht="14">
      <c r="A11" s="30" t="s">
        <v>131</v>
      </c>
      <c r="B11" s="56"/>
      <c r="C11" s="32" t="s">
        <v>48</v>
      </c>
      <c r="D11" s="33" t="s">
        <v>48</v>
      </c>
      <c r="E11" s="32" t="s">
        <v>48</v>
      </c>
      <c r="F11" s="32" t="s">
        <v>48</v>
      </c>
      <c r="G11" s="35" t="s">
        <v>133</v>
      </c>
      <c r="H11" s="32" t="s">
        <v>48</v>
      </c>
      <c r="I11" s="32" t="s">
        <v>48</v>
      </c>
      <c r="J11" s="32" t="s">
        <v>48</v>
      </c>
      <c r="K11" s="33"/>
      <c r="L11" s="33"/>
      <c r="M11" s="32" t="s">
        <v>48</v>
      </c>
      <c r="N11" s="33"/>
      <c r="O11" s="32" t="s">
        <v>48</v>
      </c>
      <c r="P11" s="33"/>
      <c r="Q11" s="33"/>
      <c r="R11" s="56"/>
      <c r="S11" s="33"/>
      <c r="T11" s="33"/>
      <c r="U11" s="33"/>
      <c r="V11" s="33"/>
      <c r="W11" s="33"/>
      <c r="X11" s="32" t="s">
        <v>48</v>
      </c>
      <c r="Y11" s="56"/>
      <c r="Z11" s="36">
        <f t="shared" si="0"/>
        <v>10</v>
      </c>
    </row>
    <row r="12" spans="1:26" ht="14">
      <c r="A12" s="27" t="str">
        <f>HYPERLINK("http://maptionnaire.com/","Maptionnaire")</f>
        <v>Maptionnaire</v>
      </c>
      <c r="B12" s="56"/>
      <c r="C12" s="29" t="s">
        <v>48</v>
      </c>
      <c r="D12" s="59"/>
      <c r="E12" s="59"/>
      <c r="F12" s="29" t="s">
        <v>48</v>
      </c>
      <c r="G12" s="28" t="s">
        <v>52</v>
      </c>
      <c r="H12" s="29" t="s">
        <v>48</v>
      </c>
      <c r="I12" s="29" t="s">
        <v>48</v>
      </c>
      <c r="J12" s="59"/>
      <c r="K12" s="59"/>
      <c r="L12" s="29" t="s">
        <v>48</v>
      </c>
      <c r="M12" s="29" t="s">
        <v>48</v>
      </c>
      <c r="N12" s="59"/>
      <c r="O12" s="59"/>
      <c r="P12" s="59"/>
      <c r="Q12" s="59"/>
      <c r="R12" s="56"/>
      <c r="S12" s="59"/>
      <c r="T12" s="29" t="s">
        <v>48</v>
      </c>
      <c r="U12" s="29" t="s">
        <v>48</v>
      </c>
      <c r="V12" s="59"/>
      <c r="W12" s="59"/>
      <c r="X12" s="29" t="s">
        <v>48</v>
      </c>
      <c r="Y12" s="56"/>
      <c r="Z12" s="34">
        <f t="shared" si="0"/>
        <v>9</v>
      </c>
    </row>
    <row r="13" spans="1:26" ht="14">
      <c r="A13" s="30" t="s">
        <v>140</v>
      </c>
      <c r="B13" s="56"/>
      <c r="C13" s="32" t="s">
        <v>48</v>
      </c>
      <c r="D13" s="33" t="s">
        <v>48</v>
      </c>
      <c r="E13" s="32" t="s">
        <v>48</v>
      </c>
      <c r="F13" s="32" t="s">
        <v>48</v>
      </c>
      <c r="G13" s="35" t="s">
        <v>133</v>
      </c>
      <c r="H13" s="32" t="s">
        <v>48</v>
      </c>
      <c r="I13" s="32" t="s">
        <v>48</v>
      </c>
      <c r="J13" s="32" t="s">
        <v>48</v>
      </c>
      <c r="K13" s="33"/>
      <c r="L13" s="33"/>
      <c r="M13" s="33"/>
      <c r="N13" s="33"/>
      <c r="O13" s="32" t="s">
        <v>48</v>
      </c>
      <c r="P13" s="33"/>
      <c r="Q13" s="33"/>
      <c r="R13" s="56"/>
      <c r="S13" s="33"/>
      <c r="T13" s="33"/>
      <c r="U13" s="33"/>
      <c r="V13" s="33"/>
      <c r="W13" s="33"/>
      <c r="X13" s="32" t="s">
        <v>48</v>
      </c>
      <c r="Y13" s="56"/>
      <c r="Z13" s="36">
        <f t="shared" si="0"/>
        <v>9</v>
      </c>
    </row>
    <row r="14" spans="1:26" ht="14">
      <c r="A14" s="27" t="str">
        <f>HYPERLINK("http://crowdgauge.org/","Crowd Guage")</f>
        <v>Crowd Guage</v>
      </c>
      <c r="B14" s="56"/>
      <c r="C14" s="59" t="s">
        <v>48</v>
      </c>
      <c r="D14" s="59" t="s">
        <v>48</v>
      </c>
      <c r="E14" s="59"/>
      <c r="F14" s="59"/>
      <c r="G14" s="59"/>
      <c r="H14" s="29" t="s">
        <v>48</v>
      </c>
      <c r="I14" s="59"/>
      <c r="J14" s="29" t="s">
        <v>48</v>
      </c>
      <c r="K14" s="29" t="s">
        <v>48</v>
      </c>
      <c r="L14" s="59"/>
      <c r="M14" s="59"/>
      <c r="N14" s="59"/>
      <c r="O14" s="59"/>
      <c r="P14" s="59"/>
      <c r="Q14" s="59"/>
      <c r="R14" s="56"/>
      <c r="S14" s="59"/>
      <c r="T14" s="59"/>
      <c r="U14" s="29" t="s">
        <v>48</v>
      </c>
      <c r="V14" s="29" t="s">
        <v>48</v>
      </c>
      <c r="W14" s="59"/>
      <c r="X14" s="29" t="s">
        <v>48</v>
      </c>
      <c r="Y14" s="56"/>
      <c r="Z14" s="34">
        <f t="shared" si="0"/>
        <v>8</v>
      </c>
    </row>
    <row r="15" spans="1:26" ht="14">
      <c r="A15" s="30" t="s">
        <v>74</v>
      </c>
      <c r="B15" s="56"/>
      <c r="C15" s="33" t="s">
        <v>48</v>
      </c>
      <c r="D15" s="33"/>
      <c r="E15" s="33"/>
      <c r="F15" s="32" t="s">
        <v>48</v>
      </c>
      <c r="G15" s="33"/>
      <c r="H15" s="33"/>
      <c r="I15" s="32" t="s">
        <v>48</v>
      </c>
      <c r="J15" s="33"/>
      <c r="K15" s="32" t="s">
        <v>48</v>
      </c>
      <c r="L15" s="33"/>
      <c r="M15" s="32" t="s">
        <v>48</v>
      </c>
      <c r="N15" s="33"/>
      <c r="O15" s="33"/>
      <c r="P15" s="33"/>
      <c r="Q15" s="33"/>
      <c r="R15" s="56"/>
      <c r="S15" s="33"/>
      <c r="T15" s="32" t="s">
        <v>48</v>
      </c>
      <c r="U15" s="32" t="s">
        <v>48</v>
      </c>
      <c r="V15" s="33"/>
      <c r="W15" s="33"/>
      <c r="X15" s="32" t="s">
        <v>48</v>
      </c>
      <c r="Y15" s="56"/>
      <c r="Z15" s="36">
        <f t="shared" si="0"/>
        <v>8</v>
      </c>
    </row>
    <row r="16" spans="1:26" ht="14">
      <c r="A16" s="37" t="s">
        <v>129</v>
      </c>
      <c r="B16" s="56"/>
      <c r="C16" s="29" t="s">
        <v>48</v>
      </c>
      <c r="D16" s="59"/>
      <c r="E16" s="29" t="s">
        <v>48</v>
      </c>
      <c r="F16" s="29" t="s">
        <v>48</v>
      </c>
      <c r="G16" s="59"/>
      <c r="H16" s="29" t="s">
        <v>48</v>
      </c>
      <c r="I16" s="29" t="s">
        <v>48</v>
      </c>
      <c r="J16" s="59"/>
      <c r="K16" s="29" t="s">
        <v>48</v>
      </c>
      <c r="L16" s="59"/>
      <c r="M16" s="59"/>
      <c r="N16" s="59"/>
      <c r="O16" s="59"/>
      <c r="P16" s="59"/>
      <c r="Q16" s="59"/>
      <c r="R16" s="56"/>
      <c r="S16" s="29" t="s">
        <v>48</v>
      </c>
      <c r="T16" s="59"/>
      <c r="U16" s="59"/>
      <c r="V16" s="59"/>
      <c r="W16" s="59"/>
      <c r="X16" s="29" t="s">
        <v>48</v>
      </c>
      <c r="Y16" s="56"/>
      <c r="Z16" s="34">
        <f t="shared" si="0"/>
        <v>8</v>
      </c>
    </row>
    <row r="17" spans="1:26" ht="14">
      <c r="A17" s="30" t="str">
        <f>HYPERLINK("https://anchor.fm/","Anchor")</f>
        <v>Anchor</v>
      </c>
      <c r="B17" s="56"/>
      <c r="C17" s="33" t="s">
        <v>48</v>
      </c>
      <c r="D17" s="33" t="s">
        <v>48</v>
      </c>
      <c r="E17" s="33"/>
      <c r="F17" s="32" t="s">
        <v>48</v>
      </c>
      <c r="G17" s="33"/>
      <c r="H17" s="33"/>
      <c r="I17" s="32" t="s">
        <v>48</v>
      </c>
      <c r="J17" s="32" t="s">
        <v>48</v>
      </c>
      <c r="K17" s="33"/>
      <c r="L17" s="33"/>
      <c r="M17" s="33"/>
      <c r="N17" s="33"/>
      <c r="O17" s="33"/>
      <c r="P17" s="32" t="s">
        <v>48</v>
      </c>
      <c r="Q17" s="33"/>
      <c r="R17" s="56"/>
      <c r="S17" s="33"/>
      <c r="T17" s="33"/>
      <c r="U17" s="33"/>
      <c r="V17" s="33"/>
      <c r="W17" s="33"/>
      <c r="X17" s="32" t="s">
        <v>48</v>
      </c>
      <c r="Y17" s="56"/>
      <c r="Z17" s="36">
        <f t="shared" si="0"/>
        <v>7</v>
      </c>
    </row>
    <row r="18" spans="1:26" ht="14">
      <c r="A18" s="27" t="str">
        <f>HYPERLINK("https://communityviz.city-explained.com/index.html","Community Viz")</f>
        <v>Community Viz</v>
      </c>
      <c r="B18" s="56"/>
      <c r="C18" s="59" t="s">
        <v>48</v>
      </c>
      <c r="D18" s="59"/>
      <c r="E18" s="59"/>
      <c r="F18" s="29" t="s">
        <v>48</v>
      </c>
      <c r="G18" s="59"/>
      <c r="H18" s="59"/>
      <c r="I18" s="59"/>
      <c r="J18" s="59"/>
      <c r="K18" s="29" t="s">
        <v>48</v>
      </c>
      <c r="L18" s="59"/>
      <c r="M18" s="59"/>
      <c r="N18" s="59"/>
      <c r="O18" s="59"/>
      <c r="P18" s="59"/>
      <c r="Q18" s="59"/>
      <c r="R18" s="56"/>
      <c r="S18" s="59"/>
      <c r="T18" s="29" t="s">
        <v>48</v>
      </c>
      <c r="U18" s="29" t="s">
        <v>48</v>
      </c>
      <c r="V18" s="29" t="s">
        <v>48</v>
      </c>
      <c r="W18" s="59"/>
      <c r="X18" s="29" t="s">
        <v>48</v>
      </c>
      <c r="Y18" s="56"/>
      <c r="Z18" s="34">
        <f t="shared" si="0"/>
        <v>7</v>
      </c>
    </row>
    <row r="19" spans="1:26" ht="14">
      <c r="A19" s="30" t="s">
        <v>106</v>
      </c>
      <c r="B19" s="56"/>
      <c r="C19" s="33" t="s">
        <v>48</v>
      </c>
      <c r="D19" s="33"/>
      <c r="E19" s="33"/>
      <c r="F19" s="32" t="s">
        <v>48</v>
      </c>
      <c r="G19" s="33"/>
      <c r="H19" s="33"/>
      <c r="I19" s="33"/>
      <c r="J19" s="33"/>
      <c r="K19" s="32" t="s">
        <v>48</v>
      </c>
      <c r="L19" s="33"/>
      <c r="M19" s="33"/>
      <c r="N19" s="33"/>
      <c r="O19" s="33"/>
      <c r="P19" s="33"/>
      <c r="Q19" s="33"/>
      <c r="R19" s="56"/>
      <c r="S19" s="33"/>
      <c r="T19" s="32" t="s">
        <v>48</v>
      </c>
      <c r="U19" s="32" t="s">
        <v>48</v>
      </c>
      <c r="V19" s="33"/>
      <c r="W19" s="32" t="s">
        <v>48</v>
      </c>
      <c r="X19" s="32" t="s">
        <v>48</v>
      </c>
      <c r="Y19" s="56"/>
      <c r="Z19" s="36">
        <f t="shared" si="0"/>
        <v>7</v>
      </c>
    </row>
    <row r="20" spans="1:26" ht="14">
      <c r="A20" s="27" t="str">
        <f>HYPERLINK("http://textizen.com/","Textizen")</f>
        <v>Textizen</v>
      </c>
      <c r="B20" s="56"/>
      <c r="C20" s="29" t="s">
        <v>48</v>
      </c>
      <c r="D20" s="59"/>
      <c r="E20" s="29"/>
      <c r="F20" s="29" t="s">
        <v>48</v>
      </c>
      <c r="G20" s="28" t="s">
        <v>128</v>
      </c>
      <c r="H20" s="59"/>
      <c r="I20" s="59"/>
      <c r="J20" s="29" t="s">
        <v>48</v>
      </c>
      <c r="K20" s="29" t="s">
        <v>48</v>
      </c>
      <c r="L20" s="29" t="s">
        <v>48</v>
      </c>
      <c r="M20" s="59"/>
      <c r="N20" s="59"/>
      <c r="O20" s="59"/>
      <c r="P20" s="59"/>
      <c r="Q20" s="59"/>
      <c r="R20" s="56"/>
      <c r="S20" s="29" t="s">
        <v>48</v>
      </c>
      <c r="T20" s="59"/>
      <c r="U20" s="59"/>
      <c r="V20" s="59"/>
      <c r="W20" s="59"/>
      <c r="X20" s="29" t="s">
        <v>48</v>
      </c>
      <c r="Y20" s="56"/>
      <c r="Z20" s="34">
        <f t="shared" si="0"/>
        <v>7</v>
      </c>
    </row>
    <row r="21" spans="1:26" ht="14">
      <c r="A21" s="39" t="s">
        <v>117</v>
      </c>
      <c r="B21" s="56"/>
      <c r="C21" s="32" t="s">
        <v>48</v>
      </c>
      <c r="D21" s="32"/>
      <c r="E21" s="32"/>
      <c r="F21" s="32" t="s">
        <v>48</v>
      </c>
      <c r="G21" s="33"/>
      <c r="H21" s="33"/>
      <c r="I21" s="33"/>
      <c r="J21" s="33"/>
      <c r="K21" s="32" t="s">
        <v>48</v>
      </c>
      <c r="L21" s="33"/>
      <c r="M21" s="33"/>
      <c r="N21" s="33"/>
      <c r="O21" s="33"/>
      <c r="P21" s="33"/>
      <c r="Q21" s="33"/>
      <c r="R21" s="56"/>
      <c r="S21" s="32" t="s">
        <v>48</v>
      </c>
      <c r="T21" s="33"/>
      <c r="U21" s="33"/>
      <c r="V21" s="33"/>
      <c r="W21" s="32" t="s">
        <v>48</v>
      </c>
      <c r="X21" s="32" t="s">
        <v>48</v>
      </c>
      <c r="Y21" s="56"/>
      <c r="Z21" s="36">
        <f t="shared" si="0"/>
        <v>6</v>
      </c>
    </row>
    <row r="22" spans="1:26" ht="14">
      <c r="A22" s="27" t="str">
        <f>HYPERLINK("https://slack.com/","Slack")</f>
        <v>Slack</v>
      </c>
      <c r="B22" s="56"/>
      <c r="C22" s="29" t="s">
        <v>48</v>
      </c>
      <c r="D22" s="59"/>
      <c r="E22" s="29" t="s">
        <v>48</v>
      </c>
      <c r="F22" s="29" t="s">
        <v>48</v>
      </c>
      <c r="G22" s="59"/>
      <c r="H22" s="29" t="s">
        <v>48</v>
      </c>
      <c r="I22" s="29" t="s">
        <v>48</v>
      </c>
      <c r="J22" s="59"/>
      <c r="K22" s="59"/>
      <c r="L22" s="59"/>
      <c r="M22" s="59"/>
      <c r="N22" s="59"/>
      <c r="O22" s="59"/>
      <c r="P22" s="59"/>
      <c r="Q22" s="59"/>
      <c r="R22" s="56"/>
      <c r="S22" s="59"/>
      <c r="T22" s="59"/>
      <c r="U22" s="59"/>
      <c r="V22" s="59"/>
      <c r="W22" s="59"/>
      <c r="X22" s="29" t="s">
        <v>48</v>
      </c>
      <c r="Y22" s="56"/>
      <c r="Z22" s="34">
        <f t="shared" si="0"/>
        <v>6</v>
      </c>
    </row>
    <row r="23" spans="1:26" ht="14">
      <c r="A23" s="30" t="s">
        <v>48</v>
      </c>
      <c r="B23" s="56"/>
      <c r="C23" s="32" t="s">
        <v>48</v>
      </c>
      <c r="D23" s="33"/>
      <c r="E23" s="33"/>
      <c r="F23" s="32" t="s">
        <v>48</v>
      </c>
      <c r="G23" s="33"/>
      <c r="H23" s="33"/>
      <c r="I23" s="33"/>
      <c r="J23" s="33"/>
      <c r="K23" s="33"/>
      <c r="L23" s="33"/>
      <c r="M23" s="33"/>
      <c r="N23" s="33"/>
      <c r="O23" s="33"/>
      <c r="P23" s="33"/>
      <c r="Q23" s="33"/>
      <c r="R23" s="56"/>
      <c r="S23" s="32" t="s">
        <v>48</v>
      </c>
      <c r="T23" s="33"/>
      <c r="U23" s="33"/>
      <c r="V23" s="33"/>
      <c r="W23" s="33"/>
      <c r="X23" s="32" t="s">
        <v>48</v>
      </c>
      <c r="Y23" s="56"/>
      <c r="Z23" s="36">
        <f t="shared" si="0"/>
        <v>4</v>
      </c>
    </row>
    <row r="24" spans="1:26" ht="13">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row>
    <row r="25" spans="1:26" ht="13">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row>
    <row r="26" spans="1:26" ht="13">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row>
    <row r="27" spans="1:26" ht="13">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spans="1:26" ht="13">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spans="1:26" ht="13">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spans="1:26" ht="13">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spans="1:26" ht="13">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spans="1:26" ht="13">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spans="1:26" ht="1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1:26" ht="13">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spans="1:26" ht="13">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spans="1:26" ht="13">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spans="1:26" ht="1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spans="1:26" ht="1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spans="1:26" ht="1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spans="1:26" ht="1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spans="1:26" ht="13">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spans="1:26" ht="13">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spans="1:26" ht="1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spans="1:26" ht="13">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spans="1:26" ht="13">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spans="1:26" ht="13">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spans="1:26" ht="13">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spans="1:26" ht="13">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spans="1:26" ht="13">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spans="1:26" ht="13">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spans="1:26" ht="13">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spans="1:26" ht="13">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spans="1:26" ht="1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spans="1:26" ht="13">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spans="1:26" ht="13">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spans="1:26" ht="13">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spans="1:26" ht="13">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1:26" ht="13">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spans="1:26" ht="13">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spans="1:26" ht="13">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spans="1:26" ht="13">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spans="1:26" ht="13">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spans="1:26" ht="1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3">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spans="1:26" ht="13">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spans="1:26" ht="1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spans="1:26" ht="1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spans="1:26" ht="1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spans="1:26" ht="1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spans="1:26" ht="1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spans="1:26" ht="1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spans="1:26" ht="1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spans="1:26" ht="1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spans="1:26" ht="13">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spans="1:26" ht="13">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spans="1:26" ht="13">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spans="1:26" ht="13">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spans="1:26" ht="13">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spans="1:26" ht="13">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spans="1:26" ht="13">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spans="1:26" ht="13">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spans="1:26" ht="13">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spans="1:26" ht="1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spans="1:26" ht="13">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spans="1:26" ht="13">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spans="1:26" ht="13">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spans="1:26" ht="13">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spans="1:26" ht="13">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spans="1:26" ht="13">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spans="1:26" ht="13">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spans="1:26" ht="13">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spans="1:26" ht="13">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spans="1:26" ht="1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spans="1:26" ht="13">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spans="1:26" ht="13">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spans="1:26" ht="1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spans="1:26" ht="13">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spans="1:26" ht="13">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spans="1:26" ht="13">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spans="1:26" ht="13">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spans="1:26" ht="13">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spans="1:26" ht="13">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spans="1:26" ht="1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spans="1:26" ht="13">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spans="1:26" ht="13">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spans="1:26" ht="13">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spans="1:26" ht="13">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spans="1:26" ht="13">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spans="1:26" ht="13">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spans="1:26" ht="13">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spans="1:26" ht="13">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spans="1:26" ht="13">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spans="1:26" ht="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spans="1:26" ht="13">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spans="1:26" ht="13">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spans="1:26" ht="13">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spans="1:26" ht="13">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spans="1:26" ht="13">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spans="1:26" ht="13">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spans="1:26" ht="13">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spans="1:26" ht="13">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spans="1:26" ht="13">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spans="1:26" ht="1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spans="1:26" ht="13">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spans="1:26" ht="1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spans="1:26" ht="13">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spans="1:26" ht="13">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spans="1:26" ht="13">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spans="1:26" ht="13">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spans="1:26" ht="13">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spans="1:26" ht="13">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spans="1:26" ht="13">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spans="1:26" ht="1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spans="1:26" ht="13">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spans="1:26" ht="13">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spans="1:26" ht="13">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spans="1:26" ht="13">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spans="1:26" ht="13">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spans="1:26" ht="13">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spans="1:26" ht="13">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spans="1:26" ht="13">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spans="1:26" ht="13">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spans="1:26" ht="1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spans="1:26" ht="13">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spans="1:26" ht="13">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spans="1:26" ht="13">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spans="1:26" ht="13">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3">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3">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3">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3">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3">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3">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3">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3">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3">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3">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3">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3">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3">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3">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3">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3">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3">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3">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3">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3">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3">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3">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3">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3">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3">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3">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3">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3">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3">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3">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3">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3">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3">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3">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3">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3">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3">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3">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3">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3">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3">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3">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3">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3">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3">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3">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3">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3">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3">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3">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3">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3">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3">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3">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3">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3">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3">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3">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3">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3">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3">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3">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3">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3">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3">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3">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3">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3">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3">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3">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3">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3">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3">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3">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3">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3">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3">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3">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3">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3">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3">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3">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3">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3">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3">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3">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3">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3">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3">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3">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3">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3">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3">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3">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3">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3">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3">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3">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3">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3">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3">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3">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3">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3">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3">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3">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3">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3">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3">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3">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3">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3">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3">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3">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3">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3">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3">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3">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3">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3">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3">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3">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3">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3">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3">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3">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3">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3">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3">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3">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3">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3">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3">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3">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3">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3">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3">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3">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3">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3">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3">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3">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3">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3">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3">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3">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3">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3">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3">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3">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3">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3">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3">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3">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3">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3">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3">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3">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3">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3">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3">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3">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3">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3">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3">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3">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3">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3">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3">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3">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3">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3">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3">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3">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3">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3">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3">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3">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3">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3">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3">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3">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3">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3">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3">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3">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3">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3">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3">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3">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3">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3">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3">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3">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3">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3">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3">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3">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3">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3">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3">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3">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3">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3">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3">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3">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3">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3">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3">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3">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3">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3">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3">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3">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3">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3">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3">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3">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3">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3">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3">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3">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3">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3">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3">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3">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3">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3">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3">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3">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3">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3">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3">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3">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3">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3">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3">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3">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3">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3">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3">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3">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3">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3">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3">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3">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3">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3">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3">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3">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3">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3">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3">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3">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3">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3">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3">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3">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3">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3">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3">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3">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3">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3">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3">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3">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3">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3">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3">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3">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3">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3">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3">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3">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3">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3">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3">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3">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3">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3">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3">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3">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3">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3">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3">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3">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3">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3">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3">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3">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3">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3">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3">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3">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3">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3">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3">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3">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3">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3">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3">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3">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3">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3">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3">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3">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3">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3">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3">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3">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3">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3">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3">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3">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3">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3">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3">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3">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3">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3">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3">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3">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3">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3">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3">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3">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3">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3">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3">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3">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3">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3">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3">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3">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3">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3">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3">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3">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3">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3">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3">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3">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3">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3">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3">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3">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3">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3">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3">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3">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3">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3">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3">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3">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3">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3">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3">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3">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3">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3">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3">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3">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3">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3">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3">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3">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3">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3">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3">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3">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3">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3">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3">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3">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3">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3">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3">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3">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3">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3">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3">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3">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3">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3">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3">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3">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3">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3">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3">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3">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3">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3">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3">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3">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3">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3">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3">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3">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3">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3">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3">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3">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3">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3">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3">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3">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3">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3">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3">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3">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3">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3">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3">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3">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3">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3">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3">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3">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3">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3">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3">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3">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3">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3">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3">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3">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3">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3">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3">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3">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3">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3">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3">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3">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3">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3">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3">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3">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3">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3">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3">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3">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3">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3">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3">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3">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3">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3">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3">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3">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3">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3">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3">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3">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3">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3">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3">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3">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3">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3">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3">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3">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3">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3">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3">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3">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3">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3">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3">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3">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3">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3">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3">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3">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3">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3">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3">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3">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3">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3">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3">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3">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3">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3">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3">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3">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3">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3">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3">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3">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3">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3">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3">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3">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3">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3">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3">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3">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3">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3">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3">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3">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3">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3">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3">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3">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3">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3">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3">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3">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3">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3">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3">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3">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3">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3">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3">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3">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3">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3">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3">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3">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3">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3">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3">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3">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3">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3">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3">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3">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3">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3">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3">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3">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3">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3">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3">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3">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3">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3">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3">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3">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3">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3">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3">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3">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3">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3">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3">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3">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3">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3">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3">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3">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3">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3">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3">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3">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3">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3">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3">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3">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3">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3">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3">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3">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3">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3">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3">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3">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3">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3">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3">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3">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3">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3">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3">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3">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3">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3">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3">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3">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3">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3">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3">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3">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3">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3">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3">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3">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3">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3">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3">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3">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3">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3">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3">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3">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3">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3">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3">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3">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3">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3">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3">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3">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3">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3">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3">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3">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3">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3">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3">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3">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3">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3">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3">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3">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3">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3">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3">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3">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3">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3">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3">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3">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3">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3">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3">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3">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3">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3">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3">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3">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3">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3">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3">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3">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3">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3">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3">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3">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3">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3">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3">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3">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3">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3">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3">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3">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3">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3">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3">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3">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3">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3">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3">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3">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3">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3">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3">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3">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3">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3">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3">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3">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3">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3">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3">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3">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3">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3">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3">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3">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3">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3">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3">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3">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3">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3">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3">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3">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3">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3">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3">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3">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3">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3">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3">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3">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3">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3">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3">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3">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3">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3">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3">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3">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3">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3">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3">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3">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3">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3">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3">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3">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3">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3">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3">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3">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3">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3">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3">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3">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3">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3">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3">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3">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3">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3">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3">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3">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3">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3">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3">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3">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3">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3">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3">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3">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3">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3">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3">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3">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3">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3">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3">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3">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3">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3">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3">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3">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3">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3">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3">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3">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3">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3">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3">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3">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3">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3">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3">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3">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3">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3">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3">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3">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3">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3">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3">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3">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3">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3">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3">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3">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3">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3">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6" r:id="rId1" xr:uid="{00000000-0004-0000-1500-000000000000}"/>
    <hyperlink ref="A7" r:id="rId2" xr:uid="{00000000-0004-0000-1500-000001000000}"/>
    <hyperlink ref="A9" r:id="rId3" xr:uid="{00000000-0004-0000-1500-000002000000}"/>
    <hyperlink ref="A10" r:id="rId4" xr:uid="{00000000-0004-0000-1500-000003000000}"/>
    <hyperlink ref="A11" r:id="rId5" xr:uid="{00000000-0004-0000-1500-000004000000}"/>
    <hyperlink ref="A13" r:id="rId6" xr:uid="{00000000-0004-0000-1500-000005000000}"/>
    <hyperlink ref="A15" r:id="rId7" xr:uid="{00000000-0004-0000-1500-000006000000}"/>
    <hyperlink ref="A16" r:id="rId8" xr:uid="{00000000-0004-0000-1500-000007000000}"/>
    <hyperlink ref="A19" r:id="rId9" xr:uid="{00000000-0004-0000-1500-000008000000}"/>
    <hyperlink ref="A21" r:id="rId10" xr:uid="{00000000-0004-0000-1500-000009000000}"/>
  </hyperlinks>
  <pageMargins left="0.7" right="0.7" top="0.75" bottom="0.75" header="0.3" footer="0.3"/>
  <tableParts count="1">
    <tablePart r:id="rId1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85D0-8881-445D-A2C6-19B290A347AA}">
  <sheetPr codeName="Sheet1"/>
  <dimension ref="A1:CB99"/>
  <sheetViews>
    <sheetView zoomScale="60" zoomScaleNormal="60" workbookViewId="0">
      <selection activeCell="BX20" sqref="BX20"/>
    </sheetView>
  </sheetViews>
  <sheetFormatPr baseColWidth="10" defaultColWidth="8.83203125" defaultRowHeight="13"/>
  <cols>
    <col min="1" max="1" width="33.83203125" customWidth="1"/>
    <col min="2" max="2" width="75.83203125" customWidth="1"/>
    <col min="5" max="5" width="42.1640625" customWidth="1"/>
    <col min="6" max="6" width="44.1640625" customWidth="1"/>
  </cols>
  <sheetData>
    <row r="1" spans="1:80">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row>
    <row r="2" spans="1:80">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row>
    <row r="3" spans="1:80">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row>
    <row r="4" spans="1:80">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row>
    <row r="5" spans="1:80">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row>
    <row r="6" spans="1:80">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row>
    <row r="7" spans="1:80">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row>
    <row r="8" spans="1:80">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row>
    <row r="9" spans="1:80">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row>
    <row r="10" spans="1:80" ht="50" customHeight="1">
      <c r="A10" s="64"/>
      <c r="B10" s="65"/>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row>
    <row r="11" spans="1:80" ht="50" customHeight="1">
      <c r="A11" s="63"/>
      <c r="B11" s="66"/>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row>
    <row r="12" spans="1:80" ht="50" customHeight="1">
      <c r="A12" s="63"/>
      <c r="B12" s="66"/>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row>
    <row r="13" spans="1:80" ht="50" customHeight="1">
      <c r="A13" s="63"/>
      <c r="B13" s="66"/>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row>
    <row r="14" spans="1:80" ht="50" customHeight="1">
      <c r="A14" s="63"/>
      <c r="B14" s="66"/>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row>
    <row r="15" spans="1:80" ht="50" customHeight="1">
      <c r="A15" s="63"/>
      <c r="B15" s="63"/>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row>
    <row r="16" spans="1:80" ht="50" customHeight="1">
      <c r="A16" s="63"/>
      <c r="B16" s="63"/>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row>
    <row r="17" spans="1:80" ht="50" customHeight="1">
      <c r="A17" s="63"/>
      <c r="B17" s="63"/>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row>
    <row r="18" spans="1:80" ht="50" customHeight="1">
      <c r="A18" s="63"/>
      <c r="B18" s="63"/>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row>
    <row r="19" spans="1:80" ht="50" customHeight="1">
      <c r="A19" s="63"/>
      <c r="B19" s="63"/>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row>
    <row r="20" spans="1:80" ht="50" customHeight="1">
      <c r="A20" s="63"/>
      <c r="B20" s="63"/>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row>
    <row r="21" spans="1:80" ht="50" customHeight="1">
      <c r="A21" s="63"/>
      <c r="B21" s="63"/>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row>
    <row r="22" spans="1:80" ht="50" customHeight="1">
      <c r="A22" s="63"/>
      <c r="B22" s="63"/>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row>
    <row r="23" spans="1:80" ht="50" customHeight="1">
      <c r="A23" s="63"/>
      <c r="B23" s="63"/>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row>
    <row r="24" spans="1:80" ht="50" customHeight="1">
      <c r="A24" s="63"/>
      <c r="B24" s="63"/>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row>
    <row r="25" spans="1:80" ht="50" customHeight="1">
      <c r="A25" s="63"/>
      <c r="B25" s="63"/>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row>
    <row r="26" spans="1:80" ht="50" customHeight="1">
      <c r="A26" s="63"/>
      <c r="B26" s="63"/>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row>
    <row r="27" spans="1:80" ht="50" customHeight="1">
      <c r="A27" s="63"/>
      <c r="B27" s="63"/>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row>
    <row r="28" spans="1:80" ht="50" customHeight="1">
      <c r="A28" s="63"/>
      <c r="B28" s="63"/>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row>
    <row r="29" spans="1:80" ht="50" customHeight="1">
      <c r="A29" s="63"/>
      <c r="B29" s="63"/>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row>
    <row r="30" spans="1:80" ht="50" customHeight="1">
      <c r="A30" s="63"/>
      <c r="B30" s="63"/>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row>
    <row r="31" spans="1:80" ht="50" customHeight="1">
      <c r="A31" s="63"/>
      <c r="B31" s="63"/>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row>
    <row r="32" spans="1:80" ht="50" customHeight="1">
      <c r="A32" s="63"/>
      <c r="B32" s="63"/>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row>
    <row r="33" spans="1:80" ht="50" customHeight="1">
      <c r="A33" s="63"/>
      <c r="B33" s="63"/>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row>
    <row r="34" spans="1:80" ht="50" customHeight="1">
      <c r="A34" s="63"/>
      <c r="B34" s="63"/>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row>
    <row r="35" spans="1:80">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row>
    <row r="67" ht="50" customHeight="1"/>
    <row r="68" ht="50" customHeight="1"/>
    <row r="69" ht="50" customHeight="1"/>
    <row r="70" ht="50" customHeight="1"/>
    <row r="71" ht="50" customHeight="1"/>
    <row r="72" ht="50" customHeight="1"/>
    <row r="73" ht="50" customHeight="1"/>
    <row r="74" ht="50" customHeight="1"/>
    <row r="75" ht="50" customHeight="1"/>
    <row r="76" ht="50" customHeight="1"/>
    <row r="77" ht="50" customHeight="1"/>
    <row r="78" ht="50" customHeight="1"/>
    <row r="79" ht="50" customHeight="1"/>
    <row r="80" ht="50" customHeight="1"/>
    <row r="81" ht="50" customHeight="1"/>
    <row r="82" ht="50" customHeight="1"/>
    <row r="83" ht="50" customHeight="1"/>
    <row r="84" ht="50" customHeight="1"/>
    <row r="85" ht="50" customHeight="1"/>
    <row r="86" ht="50" customHeight="1"/>
    <row r="87" ht="50" customHeight="1"/>
    <row r="88" ht="50" customHeight="1"/>
    <row r="89" ht="50" customHeight="1"/>
    <row r="90" ht="50" customHeight="1"/>
    <row r="91" ht="50" customHeight="1"/>
    <row r="92" ht="50" customHeight="1"/>
    <row r="93" ht="50" customHeight="1"/>
    <row r="94" ht="50" customHeight="1"/>
    <row r="95" ht="50" customHeight="1"/>
    <row r="96" ht="50" customHeight="1"/>
    <row r="97" ht="50" customHeight="1"/>
    <row r="98" ht="50" customHeight="1"/>
    <row r="99" ht="50" customHeight="1"/>
  </sheetData>
  <pageMargins left="0.7" right="0.7" top="0.75" bottom="0.75" header="0.3" footer="0.3"/>
  <pageSetup orientation="portrait" horizontalDpi="1200" verticalDpi="1200"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7C11-E9B5-42ED-AE50-944A23E6D80F}">
  <sheetPr codeName="Sheet4"/>
  <dimension ref="A1:Y59"/>
  <sheetViews>
    <sheetView zoomScale="46" zoomScaleNormal="46" workbookViewId="0">
      <selection activeCell="B7" sqref="B7"/>
    </sheetView>
  </sheetViews>
  <sheetFormatPr baseColWidth="10" defaultColWidth="8.83203125" defaultRowHeight="13"/>
  <cols>
    <col min="1" max="1" width="22.1640625" customWidth="1"/>
    <col min="2" max="2" width="28" customWidth="1"/>
    <col min="3" max="3" width="16" customWidth="1"/>
    <col min="4" max="4" width="21" customWidth="1"/>
    <col min="5" max="5" width="19.83203125" customWidth="1"/>
    <col min="6" max="6" width="24.83203125" customWidth="1"/>
    <col min="7" max="7" width="24" customWidth="1"/>
    <col min="8" max="8" width="19" customWidth="1"/>
    <col min="9" max="9" width="22" customWidth="1"/>
    <col min="10" max="10" width="21.5" customWidth="1"/>
    <col min="11" max="11" width="17.5" customWidth="1"/>
    <col min="12" max="12" width="17.83203125" customWidth="1"/>
    <col min="13" max="13" width="19.33203125" customWidth="1"/>
    <col min="14" max="14" width="22" customWidth="1"/>
    <col min="15" max="15" width="23.83203125" customWidth="1"/>
    <col min="16" max="16" width="23.5" customWidth="1"/>
    <col min="17" max="17" width="27" customWidth="1"/>
    <col min="18" max="19" width="29.1640625" customWidth="1"/>
    <col min="20" max="20" width="28" customWidth="1"/>
    <col min="21" max="21" width="27.5" customWidth="1"/>
    <col min="22" max="22" width="28" customWidth="1"/>
    <col min="23" max="23" width="29.1640625" customWidth="1"/>
    <col min="24" max="24" width="27.6640625" customWidth="1"/>
    <col min="25" max="25" width="8.83203125" customWidth="1"/>
  </cols>
  <sheetData>
    <row r="1" spans="1:25" ht="17">
      <c r="A1" s="159" t="s">
        <v>0</v>
      </c>
      <c r="B1" s="160"/>
      <c r="C1" s="160"/>
      <c r="D1" s="161" t="s">
        <v>1</v>
      </c>
      <c r="E1" s="160"/>
      <c r="F1" s="160"/>
      <c r="G1" s="160"/>
      <c r="H1" s="160"/>
      <c r="I1" s="160"/>
      <c r="J1" s="160"/>
      <c r="K1" s="160"/>
      <c r="L1" s="160"/>
      <c r="M1" s="160"/>
      <c r="N1" s="160"/>
      <c r="O1" s="160"/>
      <c r="P1" s="160"/>
      <c r="Q1" s="160"/>
      <c r="R1" s="146"/>
      <c r="S1" s="161" t="s">
        <v>2</v>
      </c>
      <c r="T1" s="160"/>
      <c r="U1" s="160"/>
      <c r="V1" s="160"/>
      <c r="W1" s="160"/>
      <c r="X1" s="147" t="s">
        <v>3</v>
      </c>
      <c r="Y1" s="1"/>
    </row>
    <row r="2" spans="1:25" ht="56">
      <c r="A2" s="143" t="s">
        <v>283</v>
      </c>
      <c r="B2" s="143" t="s">
        <v>4</v>
      </c>
      <c r="C2" s="144" t="s">
        <v>5</v>
      </c>
      <c r="D2" s="151" t="s">
        <v>346</v>
      </c>
      <c r="E2" s="145" t="s">
        <v>7</v>
      </c>
      <c r="F2" s="145" t="s">
        <v>8</v>
      </c>
      <c r="G2" s="145" t="s">
        <v>9</v>
      </c>
      <c r="H2" s="145" t="s">
        <v>10</v>
      </c>
      <c r="I2" s="145" t="s">
        <v>11</v>
      </c>
      <c r="J2" s="145" t="s">
        <v>12</v>
      </c>
      <c r="K2" s="145" t="s">
        <v>13</v>
      </c>
      <c r="L2" s="145" t="s">
        <v>14</v>
      </c>
      <c r="M2" s="145" t="s">
        <v>15</v>
      </c>
      <c r="N2" s="145" t="s">
        <v>16</v>
      </c>
      <c r="O2" s="145" t="s">
        <v>17</v>
      </c>
      <c r="P2" s="145" t="s">
        <v>18</v>
      </c>
      <c r="Q2" s="145" t="s">
        <v>19</v>
      </c>
      <c r="R2" s="145" t="s">
        <v>20</v>
      </c>
      <c r="S2" s="145" t="s">
        <v>21</v>
      </c>
      <c r="T2" s="145" t="s">
        <v>22</v>
      </c>
      <c r="U2" s="145" t="s">
        <v>23</v>
      </c>
      <c r="V2" s="145" t="s">
        <v>24</v>
      </c>
      <c r="W2" s="145" t="s">
        <v>25</v>
      </c>
      <c r="X2" s="144" t="s">
        <v>26</v>
      </c>
      <c r="Y2" s="2"/>
    </row>
    <row r="3" spans="1:25" ht="14">
      <c r="A3" s="152" t="s">
        <v>47</v>
      </c>
      <c r="B3" s="5" t="str">
        <f>HYPERLINK("https://anchor.fm/","LINK_Anchor")</f>
        <v>LINK_Anchor</v>
      </c>
      <c r="C3" s="13" t="s">
        <v>48</v>
      </c>
      <c r="D3" s="13" t="s">
        <v>48</v>
      </c>
      <c r="E3" s="6"/>
      <c r="F3" s="6" t="s">
        <v>48</v>
      </c>
      <c r="G3" s="13"/>
      <c r="H3" s="6"/>
      <c r="I3" s="6" t="s">
        <v>48</v>
      </c>
      <c r="J3" s="6" t="s">
        <v>48</v>
      </c>
      <c r="K3" s="6"/>
      <c r="L3" s="6"/>
      <c r="M3" s="6"/>
      <c r="N3" s="6"/>
      <c r="O3" s="6"/>
      <c r="P3" s="6" t="s">
        <v>48</v>
      </c>
      <c r="Q3" s="13"/>
      <c r="R3" s="6"/>
      <c r="S3" s="6"/>
      <c r="T3" s="6"/>
      <c r="U3" s="6"/>
      <c r="V3" s="6"/>
      <c r="W3" s="6" t="s">
        <v>48</v>
      </c>
      <c r="X3" s="17">
        <f ca="1">IFERROR(__xludf.DUMMYFUNCTION("COUNTIF(D4:Y4,""x"")+COUNTIF(#REF!,""0"")+REGEXMATCH(H4,""es"")"),7)</f>
        <v>7</v>
      </c>
      <c r="Y3" s="3"/>
    </row>
    <row r="4" spans="1:25" ht="14">
      <c r="A4" s="152" t="s">
        <v>49</v>
      </c>
      <c r="B4" s="8" t="str">
        <f>HYPERLINK("https://www.bangthetable.com/","LINK_Bang the Table")</f>
        <v>LINK_Bang the Table</v>
      </c>
      <c r="C4" s="16" t="s">
        <v>48</v>
      </c>
      <c r="D4" s="16"/>
      <c r="E4" s="9"/>
      <c r="F4" s="9" t="s">
        <v>48</v>
      </c>
      <c r="G4" s="15"/>
      <c r="H4" s="9" t="s">
        <v>48</v>
      </c>
      <c r="I4" s="9" t="s">
        <v>48</v>
      </c>
      <c r="J4" s="9"/>
      <c r="K4" s="9" t="s">
        <v>48</v>
      </c>
      <c r="L4" s="9" t="s">
        <v>48</v>
      </c>
      <c r="M4" s="9"/>
      <c r="N4" s="9" t="s">
        <v>48</v>
      </c>
      <c r="O4" s="9" t="s">
        <v>48</v>
      </c>
      <c r="P4" s="9"/>
      <c r="Q4" s="15"/>
      <c r="R4" s="9"/>
      <c r="S4" s="9" t="s">
        <v>48</v>
      </c>
      <c r="T4" s="9"/>
      <c r="U4" s="9"/>
      <c r="V4" s="9"/>
      <c r="W4" s="9"/>
      <c r="X4" s="10">
        <f ca="1">IFERROR(__xludf.DUMMYFUNCTION("COUNTIF(D5:Y5,""x"")+COUNTIF(#REF!,""0"")+REGEXMATCH(H5,""es"")"),9)</f>
        <v>9</v>
      </c>
      <c r="Y4" s="18"/>
    </row>
    <row r="5" spans="1:25" ht="14">
      <c r="A5" s="152" t="s">
        <v>50</v>
      </c>
      <c r="B5" s="5" t="str">
        <f>HYPERLINK("http://citizenbudget.com/","LINK_Citizen Budget")</f>
        <v>LINK_Citizen Budget</v>
      </c>
      <c r="C5" s="14" t="s">
        <v>48</v>
      </c>
      <c r="D5" s="14"/>
      <c r="E5" s="6"/>
      <c r="F5" s="6" t="s">
        <v>48</v>
      </c>
      <c r="G5" s="13"/>
      <c r="H5" s="6" t="s">
        <v>48</v>
      </c>
      <c r="I5" s="6"/>
      <c r="J5" s="6"/>
      <c r="K5" s="6" t="s">
        <v>48</v>
      </c>
      <c r="L5" s="6"/>
      <c r="M5" s="6"/>
      <c r="N5" s="6"/>
      <c r="O5" s="6"/>
      <c r="P5" s="6"/>
      <c r="Q5" s="13"/>
      <c r="R5" s="6"/>
      <c r="S5" s="6"/>
      <c r="T5" s="6"/>
      <c r="U5" s="6" t="s">
        <v>48</v>
      </c>
      <c r="V5" s="6" t="s">
        <v>48</v>
      </c>
      <c r="W5" s="6"/>
      <c r="X5" s="17">
        <f ca="1">IFERROR(__xludf.DUMMYFUNCTION("COUNTIF(D6:Y6,""x"")+COUNTIF(#REF!,""0"")+REGEXMATCH(H6,""es"")"),6)</f>
        <v>6</v>
      </c>
      <c r="Y5" s="18"/>
    </row>
    <row r="6" spans="1:25" ht="14">
      <c r="A6" s="152" t="s">
        <v>51</v>
      </c>
      <c r="B6" s="8" t="str">
        <f>HYPERLINK("https://www.citizenlab.co/platform","LINK_Citizen Lab")</f>
        <v>LINK_Citizen Lab</v>
      </c>
      <c r="C6" s="16" t="s">
        <v>48</v>
      </c>
      <c r="D6" s="16"/>
      <c r="E6" s="9"/>
      <c r="F6" s="9" t="s">
        <v>48</v>
      </c>
      <c r="G6" s="15" t="s">
        <v>52</v>
      </c>
      <c r="H6" s="9" t="s">
        <v>48</v>
      </c>
      <c r="I6" s="9" t="s">
        <v>48</v>
      </c>
      <c r="J6" s="9" t="s">
        <v>48</v>
      </c>
      <c r="K6" s="9" t="s">
        <v>48</v>
      </c>
      <c r="L6" s="9" t="s">
        <v>48</v>
      </c>
      <c r="M6" s="9"/>
      <c r="N6" s="9"/>
      <c r="O6" s="9"/>
      <c r="P6" s="9"/>
      <c r="Q6" s="15"/>
      <c r="R6" s="9"/>
      <c r="S6" s="9"/>
      <c r="T6" s="9"/>
      <c r="U6" s="9"/>
      <c r="V6" s="9" t="s">
        <v>48</v>
      </c>
      <c r="W6" s="9"/>
      <c r="X6" s="10">
        <f ca="1">IFERROR(__xludf.DUMMYFUNCTION("COUNTIF(D7:Y7,""x"")+COUNTIF(#REF!,""0"")+REGEXMATCH(H7,""es"")"),9)</f>
        <v>9</v>
      </c>
      <c r="Y6" s="18"/>
    </row>
    <row r="7" spans="1:25" ht="14">
      <c r="A7" s="152" t="s">
        <v>53</v>
      </c>
      <c r="B7" s="4" t="s">
        <v>54</v>
      </c>
      <c r="C7" s="14" t="s">
        <v>48</v>
      </c>
      <c r="D7" s="14"/>
      <c r="E7" s="6"/>
      <c r="F7" s="6" t="s">
        <v>48</v>
      </c>
      <c r="G7" s="13"/>
      <c r="H7" s="6"/>
      <c r="I7" s="6"/>
      <c r="J7" s="6"/>
      <c r="K7" s="6"/>
      <c r="L7" s="6"/>
      <c r="M7" s="6"/>
      <c r="N7" s="6"/>
      <c r="O7" s="6"/>
      <c r="P7" s="6"/>
      <c r="Q7" s="13"/>
      <c r="R7" s="6"/>
      <c r="S7" s="6"/>
      <c r="T7" s="6"/>
      <c r="U7" s="6"/>
      <c r="V7" s="6"/>
      <c r="W7" s="6"/>
      <c r="X7" s="17">
        <f ca="1">IFERROR(__xludf.DUMMYFUNCTION("COUNTIF(D8:Y8,""x"")+COUNTIF(#REF!,""0"")+REGEXMATCH(H8,""es"")"),2)</f>
        <v>2</v>
      </c>
      <c r="Y7" s="18"/>
    </row>
    <row r="8" spans="1:25" ht="14">
      <c r="A8" s="152" t="s">
        <v>55</v>
      </c>
      <c r="B8" s="8" t="str">
        <f>HYPERLINK("http://codigital.com/","LINK_Codigital")</f>
        <v>LINK_Codigital</v>
      </c>
      <c r="C8" s="15" t="s">
        <v>48</v>
      </c>
      <c r="D8" s="15" t="s">
        <v>56</v>
      </c>
      <c r="E8" s="9"/>
      <c r="F8" s="9" t="s">
        <v>48</v>
      </c>
      <c r="G8" s="15"/>
      <c r="H8" s="9" t="s">
        <v>48</v>
      </c>
      <c r="I8" s="9" t="s">
        <v>48</v>
      </c>
      <c r="J8" s="9"/>
      <c r="K8" s="9"/>
      <c r="L8" s="9"/>
      <c r="M8" s="9"/>
      <c r="N8" s="9"/>
      <c r="O8" s="9"/>
      <c r="P8" s="9"/>
      <c r="Q8" s="15"/>
      <c r="R8" s="9"/>
      <c r="S8" s="9"/>
      <c r="T8" s="9"/>
      <c r="U8" s="9"/>
      <c r="V8" s="9"/>
      <c r="W8" s="9"/>
      <c r="X8" s="10">
        <f ca="1">IFERROR(__xludf.DUMMYFUNCTION("COUNTIF(D9:Y9,""x"")+COUNTIF(#REF!,""0"")+REGEXMATCH(H9,""es"")"),4)</f>
        <v>4</v>
      </c>
      <c r="Y8" s="18"/>
    </row>
    <row r="9" spans="1:25" ht="14">
      <c r="A9" s="152" t="s">
        <v>57</v>
      </c>
      <c r="B9" s="5" t="str">
        <f>HYPERLINK("https://elab.emerson.edu/projects/community-planit","LINK_Community PlanIt")</f>
        <v>LINK_Community PlanIt</v>
      </c>
      <c r="C9" s="13" t="s">
        <v>48</v>
      </c>
      <c r="D9" s="13" t="s">
        <v>48</v>
      </c>
      <c r="E9" s="6"/>
      <c r="F9" s="6"/>
      <c r="G9" s="13"/>
      <c r="H9" s="6"/>
      <c r="I9" s="6" t="s">
        <v>48</v>
      </c>
      <c r="J9" s="6"/>
      <c r="K9" s="6"/>
      <c r="L9" s="6" t="s">
        <v>48</v>
      </c>
      <c r="M9" s="6"/>
      <c r="N9" s="6"/>
      <c r="O9" s="6"/>
      <c r="P9" s="6"/>
      <c r="Q9" s="13"/>
      <c r="R9" s="6"/>
      <c r="S9" s="6"/>
      <c r="T9" s="6"/>
      <c r="U9" s="6"/>
      <c r="V9" s="6"/>
      <c r="W9" s="6"/>
      <c r="X9" s="17">
        <f ca="1">IFERROR(__xludf.DUMMYFUNCTION("COUNTIF(D10:Y10,""x"")+COUNTIF(#REF!,""0"")+REGEXMATCH(H10,""es"")"),4)</f>
        <v>4</v>
      </c>
      <c r="Y9" s="18"/>
    </row>
    <row r="10" spans="1:25" ht="14">
      <c r="A10" s="152" t="s">
        <v>58</v>
      </c>
      <c r="B10" s="7" t="s">
        <v>59</v>
      </c>
      <c r="C10" s="15" t="s">
        <v>48</v>
      </c>
      <c r="D10" s="9"/>
      <c r="E10" s="9"/>
      <c r="F10" s="9" t="s">
        <v>48</v>
      </c>
      <c r="G10" s="15"/>
      <c r="H10" s="9" t="s">
        <v>48</v>
      </c>
      <c r="I10" s="9" t="s">
        <v>48</v>
      </c>
      <c r="J10" s="9"/>
      <c r="K10" s="9"/>
      <c r="L10" s="9"/>
      <c r="M10" s="9"/>
      <c r="N10" s="9"/>
      <c r="O10" s="9"/>
      <c r="P10" s="9"/>
      <c r="Q10" s="15"/>
      <c r="R10" s="9"/>
      <c r="S10" s="9" t="s">
        <v>48</v>
      </c>
      <c r="T10" s="9"/>
      <c r="U10" s="9"/>
      <c r="V10" s="9"/>
      <c r="W10" s="9"/>
      <c r="X10" s="10">
        <f ca="1">IFERROR(__xludf.DUMMYFUNCTION("COUNTIF(D11:Y11,""x"")+COUNTIF(#REF!,""0"")+REGEXMATCH(H11,""es"")"),5)</f>
        <v>5</v>
      </c>
      <c r="Y10" s="18"/>
    </row>
    <row r="11" spans="1:25" ht="14">
      <c r="A11" s="152" t="s">
        <v>60</v>
      </c>
      <c r="B11" s="5" t="str">
        <f>HYPERLINK("https://communityviz.city-explained.com/index.html","LINK_Community Viz")</f>
        <v>LINK_Community Viz</v>
      </c>
      <c r="C11" s="13" t="s">
        <v>48</v>
      </c>
      <c r="D11" s="14"/>
      <c r="E11" s="6"/>
      <c r="F11" s="6" t="s">
        <v>48</v>
      </c>
      <c r="G11" s="13"/>
      <c r="H11" s="6"/>
      <c r="I11" s="6"/>
      <c r="J11" s="6"/>
      <c r="K11" s="6" t="s">
        <v>48</v>
      </c>
      <c r="L11" s="6"/>
      <c r="M11" s="6"/>
      <c r="N11" s="6"/>
      <c r="O11" s="6"/>
      <c r="P11" s="6"/>
      <c r="Q11" s="13"/>
      <c r="R11" s="6"/>
      <c r="S11" s="6" t="s">
        <v>48</v>
      </c>
      <c r="T11" s="6" t="s">
        <v>48</v>
      </c>
      <c r="U11" s="6" t="s">
        <v>48</v>
      </c>
      <c r="V11" s="6"/>
      <c r="W11" s="6" t="s">
        <v>48</v>
      </c>
      <c r="X11" s="17">
        <f ca="1">IFERROR(__xludf.DUMMYFUNCTION("COUNTIF(D12:Y12,""x"")+COUNTIF(#REF!,""0"")+REGEXMATCH(H12,""es"")"),7)</f>
        <v>7</v>
      </c>
      <c r="Y11" s="18"/>
    </row>
    <row r="12" spans="1:25" ht="14">
      <c r="A12" s="152" t="s">
        <v>61</v>
      </c>
      <c r="B12" s="7" t="s">
        <v>62</v>
      </c>
      <c r="C12" s="15" t="s">
        <v>48</v>
      </c>
      <c r="D12" s="16"/>
      <c r="E12" s="9"/>
      <c r="F12" s="9" t="s">
        <v>48</v>
      </c>
      <c r="G12" s="15"/>
      <c r="H12" s="9"/>
      <c r="I12" s="9"/>
      <c r="J12" s="9"/>
      <c r="K12" s="9" t="s">
        <v>48</v>
      </c>
      <c r="L12" s="9"/>
      <c r="M12" s="9"/>
      <c r="N12" s="9"/>
      <c r="O12" s="9"/>
      <c r="P12" s="9"/>
      <c r="Q12" s="15" t="s">
        <v>48</v>
      </c>
      <c r="R12" s="9"/>
      <c r="S12" s="9" t="s">
        <v>48</v>
      </c>
      <c r="T12" s="9" t="s">
        <v>48</v>
      </c>
      <c r="U12" s="9"/>
      <c r="V12" s="9"/>
      <c r="W12" s="9"/>
      <c r="X12" s="10">
        <f ca="1">IFERROR(__xludf.DUMMYFUNCTION("COUNTIF(D13:Y13,""x"")+COUNTIF(#REF!,""0"")+REGEXMATCH(H13,""es"")"),6)</f>
        <v>6</v>
      </c>
      <c r="Y12" s="18"/>
    </row>
    <row r="13" spans="1:25" ht="14">
      <c r="A13" s="152" t="s">
        <v>63</v>
      </c>
      <c r="B13" s="5" t="str">
        <f>HYPERLINK("https://www.courbanize.com/","LINK_coUrbanize")</f>
        <v>LINK_coUrbanize</v>
      </c>
      <c r="C13" s="13" t="s">
        <v>48</v>
      </c>
      <c r="D13" s="14"/>
      <c r="E13" s="6" t="s">
        <v>48</v>
      </c>
      <c r="F13" s="6" t="s">
        <v>48</v>
      </c>
      <c r="G13" s="13"/>
      <c r="H13" s="6" t="s">
        <v>48</v>
      </c>
      <c r="I13" s="6" t="s">
        <v>48</v>
      </c>
      <c r="J13" s="6"/>
      <c r="K13" s="6" t="s">
        <v>48</v>
      </c>
      <c r="L13" s="6"/>
      <c r="M13" s="6"/>
      <c r="N13" s="6"/>
      <c r="O13" s="6"/>
      <c r="P13" s="6"/>
      <c r="Q13" s="13"/>
      <c r="R13" s="6"/>
      <c r="S13" s="6" t="s">
        <v>48</v>
      </c>
      <c r="T13" s="6"/>
      <c r="U13" s="6"/>
      <c r="V13" s="6"/>
      <c r="W13" s="6"/>
      <c r="X13" s="17">
        <f ca="1">IFERROR(__xludf.DUMMYFUNCTION("COUNTIF(D14:Y14,""x"")+COUNTIF(#REF!,""0"")+REGEXMATCH(H14,""es"")"),7)</f>
        <v>7</v>
      </c>
      <c r="Y13" s="18"/>
    </row>
    <row r="14" spans="1:25" ht="14">
      <c r="A14" s="152" t="s">
        <v>64</v>
      </c>
      <c r="B14" s="8" t="str">
        <f>HYPERLINK("http://crowdgauge.org/","LINK_Crowd Guage")</f>
        <v>LINK_Crowd Guage</v>
      </c>
      <c r="C14" s="15" t="s">
        <v>48</v>
      </c>
      <c r="D14" s="15" t="s">
        <v>48</v>
      </c>
      <c r="E14" s="9"/>
      <c r="F14" s="9"/>
      <c r="G14" s="15"/>
      <c r="H14" s="9" t="s">
        <v>48</v>
      </c>
      <c r="I14" s="9"/>
      <c r="J14" s="9" t="s">
        <v>48</v>
      </c>
      <c r="K14" s="9" t="s">
        <v>48</v>
      </c>
      <c r="L14" s="9"/>
      <c r="M14" s="9"/>
      <c r="N14" s="9"/>
      <c r="O14" s="9"/>
      <c r="P14" s="9"/>
      <c r="Q14" s="15"/>
      <c r="R14" s="9"/>
      <c r="S14" s="9"/>
      <c r="T14" s="9" t="s">
        <v>48</v>
      </c>
      <c r="U14" s="9" t="s">
        <v>48</v>
      </c>
      <c r="V14" s="9"/>
      <c r="W14" s="9" t="s">
        <v>48</v>
      </c>
      <c r="X14" s="10">
        <f ca="1">IFERROR(__xludf.DUMMYFUNCTION("COUNTIF(D15:Y15,""x"")+COUNTIF(#REF!,""0"")+REGEXMATCH(H15,""es"")"),8)</f>
        <v>8</v>
      </c>
      <c r="Y14" s="18"/>
    </row>
    <row r="15" spans="1:25" ht="14">
      <c r="A15" s="152" t="s">
        <v>65</v>
      </c>
      <c r="B15" s="4" t="s">
        <v>66</v>
      </c>
      <c r="C15" s="13" t="s">
        <v>48</v>
      </c>
      <c r="D15" s="6"/>
      <c r="E15" s="6"/>
      <c r="F15" s="6" t="s">
        <v>48</v>
      </c>
      <c r="G15" s="13" t="s">
        <v>67</v>
      </c>
      <c r="H15" s="6" t="s">
        <v>48</v>
      </c>
      <c r="I15" s="6" t="s">
        <v>48</v>
      </c>
      <c r="J15" s="6" t="s">
        <v>48</v>
      </c>
      <c r="K15" s="6" t="s">
        <v>48</v>
      </c>
      <c r="L15" s="6" t="s">
        <v>48</v>
      </c>
      <c r="M15" s="6" t="s">
        <v>48</v>
      </c>
      <c r="N15" s="6"/>
      <c r="O15" s="6"/>
      <c r="P15" s="6"/>
      <c r="Q15" s="13"/>
      <c r="R15" s="6"/>
      <c r="S15" s="6" t="s">
        <v>48</v>
      </c>
      <c r="T15" s="6"/>
      <c r="U15" s="6"/>
      <c r="V15" s="6"/>
      <c r="W15" s="6"/>
      <c r="X15" s="17">
        <f ca="1">IFERROR(__xludf.DUMMYFUNCTION("COUNTIF(D16:Y16,""x"")+COUNTIF(#REF!,""0"")+REGEXMATCH(H16,""es"")"),10)</f>
        <v>10</v>
      </c>
      <c r="Y15" s="18"/>
    </row>
    <row r="16" spans="1:25" ht="14">
      <c r="A16" s="152" t="s">
        <v>68</v>
      </c>
      <c r="B16" s="7" t="s">
        <v>69</v>
      </c>
      <c r="C16" s="15" t="s">
        <v>48</v>
      </c>
      <c r="D16" s="15" t="s">
        <v>48</v>
      </c>
      <c r="E16" s="9" t="s">
        <v>48</v>
      </c>
      <c r="F16" s="9" t="s">
        <v>48</v>
      </c>
      <c r="G16" s="15"/>
      <c r="H16" s="9" t="s">
        <v>48</v>
      </c>
      <c r="I16" s="9"/>
      <c r="J16" s="9"/>
      <c r="K16" s="9"/>
      <c r="L16" s="9"/>
      <c r="M16" s="9"/>
      <c r="N16" s="9"/>
      <c r="O16" s="9"/>
      <c r="P16" s="9"/>
      <c r="Q16" s="15"/>
      <c r="R16" s="9"/>
      <c r="S16" s="9" t="s">
        <v>48</v>
      </c>
      <c r="T16" s="9"/>
      <c r="U16" s="9"/>
      <c r="V16" s="9"/>
      <c r="W16" s="9"/>
      <c r="X16" s="10">
        <f ca="1">IFERROR(__xludf.DUMMYFUNCTION("COUNTIF(D17:Y17,""x"")+COUNTIF(#REF!,""0"")+REGEXMATCH(H17,""es"")"),6)</f>
        <v>6</v>
      </c>
      <c r="Y16" s="18"/>
    </row>
    <row r="17" spans="1:25" ht="14">
      <c r="A17" s="152" t="s">
        <v>70</v>
      </c>
      <c r="B17" s="5" t="str">
        <f>HYPERLINK("https://engagementhub.com.au/","LINK_Engagement Hub")</f>
        <v>LINK_Engagement Hub</v>
      </c>
      <c r="C17" s="13" t="s">
        <v>48</v>
      </c>
      <c r="D17" s="14"/>
      <c r="E17" s="6"/>
      <c r="F17" s="6" t="s">
        <v>48</v>
      </c>
      <c r="G17" s="11" t="s">
        <v>71</v>
      </c>
      <c r="H17" s="6" t="s">
        <v>48</v>
      </c>
      <c r="I17" s="6" t="s">
        <v>48</v>
      </c>
      <c r="J17" s="6"/>
      <c r="K17" s="6" t="s">
        <v>48</v>
      </c>
      <c r="L17" s="6" t="s">
        <v>48</v>
      </c>
      <c r="M17" s="6" t="s">
        <v>48</v>
      </c>
      <c r="N17" s="6"/>
      <c r="O17" s="6"/>
      <c r="P17" s="6"/>
      <c r="Q17" s="13"/>
      <c r="R17" s="6"/>
      <c r="S17" s="6" t="s">
        <v>48</v>
      </c>
      <c r="T17" s="6"/>
      <c r="U17" s="6"/>
      <c r="V17" s="6"/>
      <c r="W17" s="6"/>
      <c r="X17" s="17">
        <f ca="1">IFERROR(__xludf.DUMMYFUNCTION("COUNTIF(D18:Y18,""x"")+COUNTIF(#REF!,""0"")+REGEXMATCH(H18,""es"")"),9)</f>
        <v>9</v>
      </c>
      <c r="Y17" s="18"/>
    </row>
    <row r="18" spans="1:25" ht="14">
      <c r="A18" s="152" t="s">
        <v>72</v>
      </c>
      <c r="B18" s="8" t="str">
        <f>HYPERLINK("https://www.enterprisecommunity.org/opportunity360/community-engagement-toolkit/engaging-plans","LINK_Engaging Plans")</f>
        <v>LINK_Engaging Plans</v>
      </c>
      <c r="C18" s="15" t="s">
        <v>48</v>
      </c>
      <c r="D18" s="16"/>
      <c r="E18" s="9"/>
      <c r="F18" s="9" t="s">
        <v>48</v>
      </c>
      <c r="G18" s="15"/>
      <c r="H18" s="9" t="s">
        <v>48</v>
      </c>
      <c r="I18" s="9" t="s">
        <v>48</v>
      </c>
      <c r="J18" s="9"/>
      <c r="K18" s="9" t="s">
        <v>48</v>
      </c>
      <c r="L18" s="9" t="s">
        <v>48</v>
      </c>
      <c r="M18" s="9" t="s">
        <v>48</v>
      </c>
      <c r="N18" s="9" t="s">
        <v>48</v>
      </c>
      <c r="O18" s="9" t="s">
        <v>48</v>
      </c>
      <c r="P18" s="9"/>
      <c r="Q18" s="15"/>
      <c r="R18" s="9"/>
      <c r="S18" s="9"/>
      <c r="T18" s="9"/>
      <c r="U18" s="9"/>
      <c r="V18" s="9"/>
      <c r="W18" s="9"/>
      <c r="X18" s="10">
        <f ca="1">IFERROR(__xludf.DUMMYFUNCTION("COUNTIF(D19:Y19,""x"")+COUNTIF(#REF!,""0"")+REGEXMATCH(H19,""es"")"),9)</f>
        <v>9</v>
      </c>
      <c r="Y18" s="18"/>
    </row>
    <row r="19" spans="1:25" ht="14">
      <c r="A19" s="152" t="s">
        <v>73</v>
      </c>
      <c r="B19" s="5" t="str">
        <f>HYPERLINK("https://www.enterprisecommunity.org/opportunity360/community-engagement-toolkit/engaging-plans","LINK_Enterprise Community")</f>
        <v>LINK_Enterprise Community</v>
      </c>
      <c r="C19" s="13" t="s">
        <v>48</v>
      </c>
      <c r="D19" s="14"/>
      <c r="E19" s="6"/>
      <c r="F19" s="6" t="s">
        <v>48</v>
      </c>
      <c r="G19" s="13"/>
      <c r="H19" s="6" t="s">
        <v>48</v>
      </c>
      <c r="I19" s="6" t="s">
        <v>48</v>
      </c>
      <c r="J19" s="6"/>
      <c r="K19" s="6" t="s">
        <v>48</v>
      </c>
      <c r="L19" s="6" t="s">
        <v>48</v>
      </c>
      <c r="M19" s="6"/>
      <c r="N19" s="6" t="s">
        <v>48</v>
      </c>
      <c r="O19" s="6" t="s">
        <v>48</v>
      </c>
      <c r="P19" s="6"/>
      <c r="Q19" s="13"/>
      <c r="R19" s="6"/>
      <c r="S19" s="6" t="s">
        <v>48</v>
      </c>
      <c r="T19" s="6"/>
      <c r="U19" s="6"/>
      <c r="V19" s="6"/>
      <c r="W19" s="6"/>
      <c r="X19" s="17">
        <f ca="1">IFERROR(__xludf.DUMMYFUNCTION("COUNTIF(D20:Y20,""x"")+COUNTIF(#REF!,""0"")+REGEXMATCH(H20,""es"")"),9)</f>
        <v>9</v>
      </c>
      <c r="Y19" s="18"/>
    </row>
    <row r="20" spans="1:25" ht="14">
      <c r="A20" s="152" t="s">
        <v>74</v>
      </c>
      <c r="B20" s="7" t="s">
        <v>75</v>
      </c>
      <c r="C20" s="15" t="s">
        <v>48</v>
      </c>
      <c r="D20" s="16"/>
      <c r="E20" s="9"/>
      <c r="F20" s="9" t="s">
        <v>48</v>
      </c>
      <c r="G20" s="15"/>
      <c r="H20" s="9"/>
      <c r="I20" s="9" t="s">
        <v>48</v>
      </c>
      <c r="J20" s="9"/>
      <c r="K20" s="9" t="s">
        <v>48</v>
      </c>
      <c r="L20" s="9"/>
      <c r="M20" s="9" t="s">
        <v>48</v>
      </c>
      <c r="N20" s="9"/>
      <c r="O20" s="9"/>
      <c r="P20" s="9"/>
      <c r="Q20" s="15"/>
      <c r="R20" s="9"/>
      <c r="S20" s="9" t="s">
        <v>48</v>
      </c>
      <c r="T20" s="9" t="s">
        <v>48</v>
      </c>
      <c r="U20" s="9"/>
      <c r="V20" s="9"/>
      <c r="W20" s="9" t="s">
        <v>48</v>
      </c>
      <c r="X20" s="10">
        <f ca="1">IFERROR(__xludf.DUMMYFUNCTION("COUNTIF(D21:Y21,""x"")+COUNTIF(#REF!,""0"")+REGEXMATCH(H21,""es"")"),8)</f>
        <v>8</v>
      </c>
      <c r="Y20" s="18"/>
    </row>
    <row r="21" spans="1:25" ht="14">
      <c r="A21" s="152" t="s">
        <v>76</v>
      </c>
      <c r="B21" s="4" t="s">
        <v>77</v>
      </c>
      <c r="C21" s="13" t="s">
        <v>48</v>
      </c>
      <c r="D21" s="13" t="s">
        <v>48</v>
      </c>
      <c r="E21" s="6" t="s">
        <v>48</v>
      </c>
      <c r="F21" s="6" t="s">
        <v>48</v>
      </c>
      <c r="G21" s="11" t="s">
        <v>78</v>
      </c>
      <c r="H21" s="6" t="s">
        <v>48</v>
      </c>
      <c r="I21" s="6" t="s">
        <v>48</v>
      </c>
      <c r="J21" s="6" t="s">
        <v>48</v>
      </c>
      <c r="K21" s="6"/>
      <c r="L21" s="6" t="s">
        <v>48</v>
      </c>
      <c r="M21" s="6" t="s">
        <v>48</v>
      </c>
      <c r="N21" s="6"/>
      <c r="O21" s="6" t="s">
        <v>48</v>
      </c>
      <c r="P21" s="6"/>
      <c r="Q21" s="13"/>
      <c r="R21" s="6"/>
      <c r="S21" s="6"/>
      <c r="T21" s="6"/>
      <c r="U21" s="6"/>
      <c r="V21" s="6"/>
      <c r="W21" s="6" t="s">
        <v>48</v>
      </c>
      <c r="X21" s="17">
        <f ca="1">IFERROR(__xludf.DUMMYFUNCTION("COUNTIF(D22:Y22,""x"")+COUNTIF(#REF!,""0"")+REGEXMATCH(H22,""es"")"),12)</f>
        <v>12</v>
      </c>
      <c r="Y21" s="18"/>
    </row>
    <row r="22" spans="1:25" ht="14">
      <c r="A22" s="152" t="s">
        <v>79</v>
      </c>
      <c r="B22" s="8" t="str">
        <f>HYPERLINK("http://fieldpapers.org/","LINK_Field Papers")</f>
        <v>LINK_Field Papers</v>
      </c>
      <c r="C22" s="15" t="s">
        <v>48</v>
      </c>
      <c r="D22" s="15" t="s">
        <v>48</v>
      </c>
      <c r="E22" s="9"/>
      <c r="F22" s="9" t="s">
        <v>48</v>
      </c>
      <c r="G22" s="15"/>
      <c r="H22" s="9"/>
      <c r="I22" s="9"/>
      <c r="J22" s="9"/>
      <c r="K22" s="9"/>
      <c r="L22" s="9"/>
      <c r="M22" s="9"/>
      <c r="N22" s="9"/>
      <c r="O22" s="9"/>
      <c r="P22" s="9"/>
      <c r="Q22" s="15"/>
      <c r="R22" s="9"/>
      <c r="S22" s="9" t="s">
        <v>48</v>
      </c>
      <c r="T22" s="9"/>
      <c r="U22" s="9"/>
      <c r="V22" s="9"/>
      <c r="W22" s="9"/>
      <c r="X22" s="10">
        <f ca="1">IFERROR(__xludf.DUMMYFUNCTION("COUNTIF(D23:Y23,""x"")+COUNTIF(#REF!,""0"")+REGEXMATCH(H23,""es"")"),4)</f>
        <v>4</v>
      </c>
      <c r="Y22" s="18"/>
    </row>
    <row r="23" spans="1:25" ht="14">
      <c r="A23" s="152" t="s">
        <v>80</v>
      </c>
      <c r="B23" s="4" t="s">
        <v>81</v>
      </c>
      <c r="C23" s="13" t="s">
        <v>48</v>
      </c>
      <c r="D23" s="13" t="s">
        <v>48</v>
      </c>
      <c r="E23" s="6"/>
      <c r="F23" s="6" t="s">
        <v>48</v>
      </c>
      <c r="G23" s="13"/>
      <c r="H23" s="6" t="s">
        <v>48</v>
      </c>
      <c r="I23" s="6" t="s">
        <v>48</v>
      </c>
      <c r="J23" s="6" t="s">
        <v>48</v>
      </c>
      <c r="K23" s="6"/>
      <c r="L23" s="6" t="s">
        <v>48</v>
      </c>
      <c r="M23" s="6"/>
      <c r="N23" s="6"/>
      <c r="O23" s="6"/>
      <c r="P23" s="6"/>
      <c r="Q23" s="13"/>
      <c r="R23" s="6"/>
      <c r="S23" s="6"/>
      <c r="T23" s="6"/>
      <c r="U23" s="6"/>
      <c r="V23" s="6"/>
      <c r="W23" s="6"/>
      <c r="X23" s="17">
        <f ca="1">IFERROR(__xludf.DUMMYFUNCTION("COUNTIF(D24:Y24,""x"")+COUNTIF(#REF!,""0"")+REGEXMATCH(H24,""es"")"),7)</f>
        <v>7</v>
      </c>
      <c r="Y23" s="18"/>
    </row>
    <row r="24" spans="1:25" ht="14">
      <c r="A24" s="152" t="s">
        <v>82</v>
      </c>
      <c r="B24" s="8" t="str">
        <f>HYPERLINK("https://www.google.com/mymaps","LINK_Google My Maps")</f>
        <v>LINK_Google My Maps</v>
      </c>
      <c r="C24" s="15" t="s">
        <v>48</v>
      </c>
      <c r="D24" s="15" t="s">
        <v>48</v>
      </c>
      <c r="E24" s="9" t="s">
        <v>48</v>
      </c>
      <c r="F24" s="9" t="s">
        <v>48</v>
      </c>
      <c r="G24" s="15"/>
      <c r="H24" s="9"/>
      <c r="I24" s="9" t="s">
        <v>48</v>
      </c>
      <c r="J24" s="9" t="s">
        <v>48</v>
      </c>
      <c r="K24" s="9"/>
      <c r="L24" s="9"/>
      <c r="M24" s="9"/>
      <c r="N24" s="9"/>
      <c r="O24" s="9"/>
      <c r="P24" s="9"/>
      <c r="Q24" s="15"/>
      <c r="R24" s="9"/>
      <c r="S24" s="9" t="s">
        <v>48</v>
      </c>
      <c r="T24" s="9"/>
      <c r="U24" s="9"/>
      <c r="V24" s="9"/>
      <c r="W24" s="9"/>
      <c r="X24" s="10">
        <f ca="1">IFERROR(__xludf.DUMMYFUNCTION("COUNTIF(D25:Y25,""x"")+COUNTIF(#REF!,""0"")+REGEXMATCH(H25,""es"")"),7)</f>
        <v>7</v>
      </c>
      <c r="Y24" s="18"/>
    </row>
    <row r="25" spans="1:25" ht="14">
      <c r="A25" s="152" t="s">
        <v>83</v>
      </c>
      <c r="B25" s="4" t="s">
        <v>84</v>
      </c>
      <c r="C25" s="13" t="s">
        <v>48</v>
      </c>
      <c r="D25" s="14"/>
      <c r="E25" s="6"/>
      <c r="F25" s="6" t="s">
        <v>48</v>
      </c>
      <c r="G25" s="13"/>
      <c r="H25" s="6" t="s">
        <v>48</v>
      </c>
      <c r="I25" s="6" t="s">
        <v>48</v>
      </c>
      <c r="J25" s="6"/>
      <c r="K25" s="6" t="s">
        <v>48</v>
      </c>
      <c r="L25" s="6" t="s">
        <v>48</v>
      </c>
      <c r="M25" s="6"/>
      <c r="N25" s="6"/>
      <c r="O25" s="6"/>
      <c r="P25" s="6"/>
      <c r="Q25" s="13"/>
      <c r="R25" s="6"/>
      <c r="S25" s="6"/>
      <c r="T25" s="6"/>
      <c r="U25" s="6"/>
      <c r="V25" s="6"/>
      <c r="W25" s="6"/>
      <c r="X25" s="17">
        <f ca="1">IFERROR(__xludf.DUMMYFUNCTION("COUNTIF(D26:Y26,""x"")+COUNTIF(#REF!,""0"")+REGEXMATCH(H26,""es"")"),6)</f>
        <v>6</v>
      </c>
      <c r="Y25" s="18"/>
    </row>
    <row r="26" spans="1:25" ht="14">
      <c r="A26" s="152" t="s">
        <v>85</v>
      </c>
      <c r="B26" s="7" t="s">
        <v>86</v>
      </c>
      <c r="C26" s="15" t="s">
        <v>48</v>
      </c>
      <c r="D26" s="16"/>
      <c r="E26" s="9"/>
      <c r="F26" s="9" t="s">
        <v>48</v>
      </c>
      <c r="G26" s="15"/>
      <c r="H26" s="9" t="s">
        <v>48</v>
      </c>
      <c r="I26" s="9" t="s">
        <v>48</v>
      </c>
      <c r="J26" s="9"/>
      <c r="K26" s="9" t="s">
        <v>48</v>
      </c>
      <c r="L26" s="9" t="s">
        <v>48</v>
      </c>
      <c r="M26" s="9"/>
      <c r="N26" s="9" t="s">
        <v>48</v>
      </c>
      <c r="O26" s="9"/>
      <c r="P26" s="9"/>
      <c r="Q26" s="15"/>
      <c r="R26" s="9"/>
      <c r="S26" s="9"/>
      <c r="T26" s="9"/>
      <c r="U26" s="9"/>
      <c r="V26" s="9"/>
      <c r="W26" s="9"/>
      <c r="X26" s="10">
        <f ca="1">IFERROR(__xludf.DUMMYFUNCTION("COUNTIF(D27:Y27,""x"")+COUNTIF(#REF!,""0"")+REGEXMATCH(H27,""es"")"),7)</f>
        <v>7</v>
      </c>
      <c r="Y26" s="18"/>
    </row>
    <row r="27" spans="1:25" ht="14">
      <c r="A27" s="152" t="s">
        <v>87</v>
      </c>
      <c r="B27" s="5" t="str">
        <f>HYPERLINK("http://ideascale.com/","LINK_IdeaScale")</f>
        <v>LINK_IdeaScale</v>
      </c>
      <c r="C27" s="13" t="s">
        <v>48</v>
      </c>
      <c r="D27" s="14"/>
      <c r="E27" s="6" t="s">
        <v>48</v>
      </c>
      <c r="F27" s="6" t="s">
        <v>48</v>
      </c>
      <c r="G27" s="11" t="s">
        <v>88</v>
      </c>
      <c r="H27" s="6" t="s">
        <v>48</v>
      </c>
      <c r="I27" s="6" t="s">
        <v>48</v>
      </c>
      <c r="J27" s="6"/>
      <c r="K27" s="6" t="s">
        <v>48</v>
      </c>
      <c r="L27" s="6" t="s">
        <v>48</v>
      </c>
      <c r="M27" s="6" t="s">
        <v>48</v>
      </c>
      <c r="N27" s="6"/>
      <c r="O27" s="6"/>
      <c r="P27" s="6"/>
      <c r="Q27" s="13"/>
      <c r="R27" s="6"/>
      <c r="S27" s="6" t="s">
        <v>48</v>
      </c>
      <c r="T27" s="6"/>
      <c r="U27" s="6"/>
      <c r="V27" s="6"/>
      <c r="W27" s="6"/>
      <c r="X27" s="17">
        <f ca="1">IFERROR(__xludf.DUMMYFUNCTION("COUNTIF(D28:Y28,""x"")+COUNTIF(#REF!,""0"")+REGEXMATCH(H28,""es"")"),10)</f>
        <v>10</v>
      </c>
      <c r="Y27" s="18"/>
    </row>
    <row r="28" spans="1:25" ht="14">
      <c r="A28" s="152" t="s">
        <v>89</v>
      </c>
      <c r="B28" s="7" t="s">
        <v>90</v>
      </c>
      <c r="C28" s="15" t="s">
        <v>48</v>
      </c>
      <c r="D28" s="15" t="s">
        <v>48</v>
      </c>
      <c r="E28" s="9" t="s">
        <v>48</v>
      </c>
      <c r="F28" s="9" t="s">
        <v>48</v>
      </c>
      <c r="G28" s="12" t="s">
        <v>71</v>
      </c>
      <c r="H28" s="9" t="s">
        <v>48</v>
      </c>
      <c r="I28" s="9" t="s">
        <v>48</v>
      </c>
      <c r="J28" s="9" t="s">
        <v>48</v>
      </c>
      <c r="K28" s="9"/>
      <c r="L28" s="9"/>
      <c r="M28" s="9" t="s">
        <v>48</v>
      </c>
      <c r="N28" s="9"/>
      <c r="O28" s="9" t="s">
        <v>48</v>
      </c>
      <c r="P28" s="9"/>
      <c r="Q28" s="15"/>
      <c r="R28" s="9"/>
      <c r="S28" s="9"/>
      <c r="T28" s="9"/>
      <c r="U28" s="9"/>
      <c r="V28" s="9"/>
      <c r="W28" s="9" t="s">
        <v>48</v>
      </c>
      <c r="X28" s="10">
        <f ca="1">IFERROR(__xludf.DUMMYFUNCTION("COUNTIF(D29:Y29,""x"")+COUNTIF(#REF!,""0"")+REGEXMATCH(H29,""es"")"),11)</f>
        <v>11</v>
      </c>
      <c r="Y28" s="18"/>
    </row>
    <row r="29" spans="1:25" ht="14">
      <c r="A29" s="152" t="s">
        <v>91</v>
      </c>
      <c r="B29" s="4" t="s">
        <v>92</v>
      </c>
      <c r="C29" s="13" t="s">
        <v>48</v>
      </c>
      <c r="D29" s="13" t="s">
        <v>56</v>
      </c>
      <c r="E29" s="6"/>
      <c r="F29" s="6" t="s">
        <v>48</v>
      </c>
      <c r="G29" s="13"/>
      <c r="H29" s="6" t="s">
        <v>48</v>
      </c>
      <c r="I29" s="6" t="s">
        <v>48</v>
      </c>
      <c r="J29" s="6" t="s">
        <v>48</v>
      </c>
      <c r="K29" s="6" t="s">
        <v>48</v>
      </c>
      <c r="L29" s="6" t="s">
        <v>48</v>
      </c>
      <c r="M29" s="6"/>
      <c r="N29" s="6"/>
      <c r="O29" s="6"/>
      <c r="P29" s="6"/>
      <c r="Q29" s="13"/>
      <c r="R29" s="6"/>
      <c r="S29" s="6" t="s">
        <v>48</v>
      </c>
      <c r="T29" s="6"/>
      <c r="U29" s="6"/>
      <c r="V29" s="6"/>
      <c r="W29" s="6"/>
      <c r="X29" s="17">
        <f ca="1">IFERROR(__xludf.DUMMYFUNCTION("COUNTIF(D30:Y30,""x"")+COUNTIF(#REF!,""0"")+REGEXMATCH(H30,""es"")"),8)</f>
        <v>8</v>
      </c>
      <c r="Y29" s="18"/>
    </row>
    <row r="30" spans="1:25" ht="14">
      <c r="A30" s="152" t="s">
        <v>93</v>
      </c>
      <c r="B30" s="7" t="s">
        <v>94</v>
      </c>
      <c r="C30" s="15" t="s">
        <v>48</v>
      </c>
      <c r="D30" s="16"/>
      <c r="E30" s="9" t="s">
        <v>48</v>
      </c>
      <c r="F30" s="9" t="s">
        <v>48</v>
      </c>
      <c r="G30" s="15"/>
      <c r="H30" s="9" t="s">
        <v>48</v>
      </c>
      <c r="I30" s="9" t="s">
        <v>48</v>
      </c>
      <c r="J30" s="9"/>
      <c r="K30" s="9" t="s">
        <v>48</v>
      </c>
      <c r="L30" s="9"/>
      <c r="M30" s="9" t="s">
        <v>48</v>
      </c>
      <c r="N30" s="9"/>
      <c r="O30" s="9"/>
      <c r="P30" s="9"/>
      <c r="Q30" s="15"/>
      <c r="R30" s="9"/>
      <c r="S30" s="9" t="s">
        <v>48</v>
      </c>
      <c r="T30" s="9" t="s">
        <v>48</v>
      </c>
      <c r="U30" s="9"/>
      <c r="V30" s="9" t="s">
        <v>48</v>
      </c>
      <c r="W30" s="9" t="s">
        <v>48</v>
      </c>
      <c r="X30" s="10">
        <f ca="1">IFERROR(__xludf.DUMMYFUNCTION("COUNTIF(D31:Y31,""x"")+COUNTIF(#REF!,""0"")+REGEXMATCH(H31,""es"")"),11)</f>
        <v>11</v>
      </c>
      <c r="Y30" s="18"/>
    </row>
    <row r="31" spans="1:25" ht="14">
      <c r="A31" s="152" t="s">
        <v>95</v>
      </c>
      <c r="B31" s="5" t="str">
        <f>HYPERLINK("http://map-matters.com/","LINK_Map Matters")</f>
        <v>LINK_Map Matters</v>
      </c>
      <c r="C31" s="13" t="s">
        <v>48</v>
      </c>
      <c r="D31" s="14"/>
      <c r="E31" s="6"/>
      <c r="F31" s="6" t="s">
        <v>48</v>
      </c>
      <c r="G31" s="13"/>
      <c r="H31" s="6"/>
      <c r="I31" s="6"/>
      <c r="J31" s="6"/>
      <c r="K31" s="6"/>
      <c r="L31" s="6" t="s">
        <v>48</v>
      </c>
      <c r="M31" s="6"/>
      <c r="N31" s="6"/>
      <c r="O31" s="6"/>
      <c r="P31" s="6"/>
      <c r="Q31" s="13" t="s">
        <v>48</v>
      </c>
      <c r="R31" s="6"/>
      <c r="S31" s="6" t="s">
        <v>48</v>
      </c>
      <c r="T31" s="6"/>
      <c r="U31" s="6"/>
      <c r="V31" s="6"/>
      <c r="W31" s="6"/>
      <c r="X31" s="17">
        <f ca="1">IFERROR(__xludf.DUMMYFUNCTION("COUNTIF(D32:Y32,""x"")+COUNTIF(#REF!,""0"")+REGEXMATCH(H32,""es"")"),5)</f>
        <v>5</v>
      </c>
      <c r="Y31" s="18"/>
    </row>
    <row r="32" spans="1:25" ht="14">
      <c r="A32" s="152" t="s">
        <v>96</v>
      </c>
      <c r="B32" s="8" t="str">
        <f>HYPERLINK("http://maptionnaire.com/","LINK_Maptionnaire")</f>
        <v>LINK_Maptionnaire</v>
      </c>
      <c r="C32" s="15" t="s">
        <v>48</v>
      </c>
      <c r="D32" s="16"/>
      <c r="E32" s="9"/>
      <c r="F32" s="9" t="s">
        <v>48</v>
      </c>
      <c r="G32" s="16" t="s">
        <v>52</v>
      </c>
      <c r="H32" s="9" t="s">
        <v>48</v>
      </c>
      <c r="I32" s="9" t="s">
        <v>48</v>
      </c>
      <c r="J32" s="9"/>
      <c r="K32" s="9"/>
      <c r="L32" s="9" t="s">
        <v>48</v>
      </c>
      <c r="M32" s="9" t="s">
        <v>48</v>
      </c>
      <c r="N32" s="9"/>
      <c r="O32" s="9"/>
      <c r="P32" s="9"/>
      <c r="Q32" s="15"/>
      <c r="R32" s="9"/>
      <c r="S32" s="9" t="s">
        <v>48</v>
      </c>
      <c r="T32" s="9" t="s">
        <v>48</v>
      </c>
      <c r="U32" s="9"/>
      <c r="V32" s="9"/>
      <c r="W32" s="9" t="s">
        <v>48</v>
      </c>
      <c r="X32" s="10">
        <f ca="1">IFERROR(__xludf.DUMMYFUNCTION("COUNTIF(D33:Y33,""x"")+COUNTIF(#REF!,""0"")+REGEXMATCH(H33,""es"")"),10)</f>
        <v>10</v>
      </c>
      <c r="Y32" s="18"/>
    </row>
    <row r="33" spans="1:25" ht="14">
      <c r="A33" s="152" t="s">
        <v>97</v>
      </c>
      <c r="B33" s="4" t="s">
        <v>98</v>
      </c>
      <c r="C33" s="13" t="s">
        <v>48</v>
      </c>
      <c r="D33" s="13" t="s">
        <v>56</v>
      </c>
      <c r="E33" s="6"/>
      <c r="F33" s="6" t="s">
        <v>48</v>
      </c>
      <c r="G33" s="14" t="s">
        <v>52</v>
      </c>
      <c r="H33" s="6"/>
      <c r="I33" s="6" t="s">
        <v>48</v>
      </c>
      <c r="J33" s="6" t="s">
        <v>48</v>
      </c>
      <c r="K33" s="6"/>
      <c r="L33" s="6" t="s">
        <v>48</v>
      </c>
      <c r="M33" s="6" t="s">
        <v>48</v>
      </c>
      <c r="N33" s="6" t="s">
        <v>48</v>
      </c>
      <c r="O33" s="6"/>
      <c r="P33" s="6"/>
      <c r="Q33" s="13"/>
      <c r="R33" s="6" t="s">
        <v>48</v>
      </c>
      <c r="S33" s="6"/>
      <c r="T33" s="6"/>
      <c r="U33" s="6"/>
      <c r="V33" s="6"/>
      <c r="W33" s="6"/>
      <c r="X33" s="17">
        <f ca="1">IFERROR(__xludf.DUMMYFUNCTION("COUNTIF(D34:Y34,""x"")+COUNTIF(#REF!,""0"")+REGEXMATCH(H34,""es"")"),9)</f>
        <v>9</v>
      </c>
      <c r="Y33" s="18"/>
    </row>
    <row r="34" spans="1:25" ht="14">
      <c r="A34" s="152" t="s">
        <v>99</v>
      </c>
      <c r="B34" s="8" t="str">
        <f>HYPERLINK("https://metroquest.com/","LINK_Metro Quest")</f>
        <v>LINK_Metro Quest</v>
      </c>
      <c r="C34" s="15" t="s">
        <v>48</v>
      </c>
      <c r="D34" s="16"/>
      <c r="E34" s="9"/>
      <c r="F34" s="9" t="s">
        <v>48</v>
      </c>
      <c r="G34" s="15"/>
      <c r="H34" s="9" t="s">
        <v>48</v>
      </c>
      <c r="I34" s="9" t="s">
        <v>48</v>
      </c>
      <c r="J34" s="9" t="s">
        <v>48</v>
      </c>
      <c r="K34" s="9" t="s">
        <v>48</v>
      </c>
      <c r="L34" s="9" t="s">
        <v>48</v>
      </c>
      <c r="M34" s="9" t="s">
        <v>48</v>
      </c>
      <c r="N34" s="9"/>
      <c r="O34" s="9"/>
      <c r="P34" s="9"/>
      <c r="Q34" s="15" t="s">
        <v>48</v>
      </c>
      <c r="R34" s="9"/>
      <c r="S34" s="9" t="s">
        <v>48</v>
      </c>
      <c r="T34" s="9" t="s">
        <v>48</v>
      </c>
      <c r="U34" s="9"/>
      <c r="V34" s="9"/>
      <c r="W34" s="9" t="s">
        <v>48</v>
      </c>
      <c r="X34" s="10">
        <f ca="1">IFERROR(__xludf.DUMMYFUNCTION("COUNTIF(D35:Y35,""x"")+COUNTIF(#REF!,""0"")+REGEXMATCH(H35,""es"")"),12)</f>
        <v>12</v>
      </c>
      <c r="Y34" s="18"/>
    </row>
    <row r="35" spans="1:25" ht="14">
      <c r="A35" s="152" t="s">
        <v>100</v>
      </c>
      <c r="B35" s="5" t="str">
        <f>HYPERLINK("https://www.mindmixer.com/","LINK_MindMixer")</f>
        <v>LINK_MindMixer</v>
      </c>
      <c r="C35" s="13" t="s">
        <v>48</v>
      </c>
      <c r="D35" s="14"/>
      <c r="E35" s="6" t="s">
        <v>48</v>
      </c>
      <c r="F35" s="6" t="s">
        <v>48</v>
      </c>
      <c r="G35" s="11" t="s">
        <v>71</v>
      </c>
      <c r="H35" s="6" t="s">
        <v>48</v>
      </c>
      <c r="I35" s="6" t="s">
        <v>48</v>
      </c>
      <c r="J35" s="6" t="s">
        <v>48</v>
      </c>
      <c r="K35" s="6" t="s">
        <v>48</v>
      </c>
      <c r="L35" s="6" t="s">
        <v>48</v>
      </c>
      <c r="M35" s="6" t="s">
        <v>48</v>
      </c>
      <c r="N35" s="6"/>
      <c r="O35" s="6"/>
      <c r="P35" s="6"/>
      <c r="Q35" s="13"/>
      <c r="R35" s="6"/>
      <c r="S35" s="6" t="s">
        <v>48</v>
      </c>
      <c r="T35" s="6"/>
      <c r="U35" s="6"/>
      <c r="V35" s="6"/>
      <c r="W35" s="6" t="s">
        <v>48</v>
      </c>
      <c r="X35" s="17">
        <f ca="1">IFERROR(__xludf.DUMMYFUNCTION("COUNTIF(D36:Y36,""x"")+COUNTIF(#REF!,""0"")+REGEXMATCH(H36,""es"")"),12)</f>
        <v>12</v>
      </c>
      <c r="Y35" s="18"/>
    </row>
    <row r="36" spans="1:25" ht="14">
      <c r="A36" s="152" t="s">
        <v>101</v>
      </c>
      <c r="B36" s="8" t="str">
        <f>HYPERLINK("http://app.mysidewalk.com/","LINK_mySidewalk")</f>
        <v>LINK_mySidewalk</v>
      </c>
      <c r="C36" s="15" t="s">
        <v>48</v>
      </c>
      <c r="D36" s="16"/>
      <c r="E36" s="9" t="s">
        <v>48</v>
      </c>
      <c r="F36" s="9" t="s">
        <v>48</v>
      </c>
      <c r="G36" s="12"/>
      <c r="H36" s="9" t="s">
        <v>48</v>
      </c>
      <c r="I36" s="9" t="s">
        <v>48</v>
      </c>
      <c r="J36" s="9" t="s">
        <v>48</v>
      </c>
      <c r="K36" s="9" t="s">
        <v>48</v>
      </c>
      <c r="L36" s="9" t="s">
        <v>48</v>
      </c>
      <c r="M36" s="9" t="s">
        <v>48</v>
      </c>
      <c r="N36" s="9"/>
      <c r="O36" s="9"/>
      <c r="P36" s="9"/>
      <c r="Q36" s="15"/>
      <c r="R36" s="9"/>
      <c r="S36" s="9" t="s">
        <v>48</v>
      </c>
      <c r="T36" s="9" t="s">
        <v>48</v>
      </c>
      <c r="U36" s="9"/>
      <c r="V36" s="9"/>
      <c r="W36" s="9" t="s">
        <v>48</v>
      </c>
      <c r="X36" s="10">
        <f ca="1">IFERROR(__xludf.DUMMYFUNCTION("COUNTIF(D37:Y37,""x"")+COUNTIF(#REF!,""0"")+REGEXMATCH(H37,""es"")"),12)</f>
        <v>12</v>
      </c>
      <c r="Y36" s="18"/>
    </row>
    <row r="37" spans="1:25" ht="14">
      <c r="A37" s="152" t="s">
        <v>102</v>
      </c>
      <c r="B37" s="4" t="s">
        <v>103</v>
      </c>
      <c r="C37" s="13" t="s">
        <v>48</v>
      </c>
      <c r="D37" s="6"/>
      <c r="E37" s="6"/>
      <c r="F37" s="6" t="s">
        <v>48</v>
      </c>
      <c r="G37" s="13"/>
      <c r="H37" s="6" t="s">
        <v>48</v>
      </c>
      <c r="I37" s="6" t="s">
        <v>48</v>
      </c>
      <c r="J37" s="6" t="s">
        <v>48</v>
      </c>
      <c r="K37" s="6" t="s">
        <v>48</v>
      </c>
      <c r="L37" s="6" t="s">
        <v>48</v>
      </c>
      <c r="M37" s="6" t="s">
        <v>48</v>
      </c>
      <c r="N37" s="6"/>
      <c r="O37" s="6" t="s">
        <v>48</v>
      </c>
      <c r="P37" s="6"/>
      <c r="Q37" s="13"/>
      <c r="R37" s="6"/>
      <c r="S37" s="6" t="s">
        <v>48</v>
      </c>
      <c r="T37" s="6" t="s">
        <v>48</v>
      </c>
      <c r="U37" s="6"/>
      <c r="V37" s="6"/>
      <c r="W37" s="6"/>
      <c r="X37" s="17">
        <f ca="1">IFERROR(__xludf.DUMMYFUNCTION("COUNTIF(D38:Y38,""x"")+COUNTIF(#REF!,""0"")+REGEXMATCH(H38,""es"")"),11)</f>
        <v>11</v>
      </c>
      <c r="Y37" s="18"/>
    </row>
    <row r="38" spans="1:25" ht="14">
      <c r="A38" s="152" t="s">
        <v>104</v>
      </c>
      <c r="B38" s="7" t="s">
        <v>105</v>
      </c>
      <c r="C38" s="15" t="s">
        <v>48</v>
      </c>
      <c r="D38" s="15" t="s">
        <v>48</v>
      </c>
      <c r="E38" s="9" t="s">
        <v>48</v>
      </c>
      <c r="F38" s="9"/>
      <c r="G38" s="15"/>
      <c r="H38" s="9"/>
      <c r="I38" s="9" t="s">
        <v>48</v>
      </c>
      <c r="J38" s="9" t="s">
        <v>48</v>
      </c>
      <c r="K38" s="9"/>
      <c r="L38" s="9"/>
      <c r="M38" s="9"/>
      <c r="N38" s="9"/>
      <c r="O38" s="9"/>
      <c r="P38" s="9"/>
      <c r="Q38" s="15"/>
      <c r="R38" s="9" t="s">
        <v>48</v>
      </c>
      <c r="S38" s="9"/>
      <c r="T38" s="9"/>
      <c r="U38" s="9"/>
      <c r="V38" s="9"/>
      <c r="W38" s="9"/>
      <c r="X38" s="10">
        <f ca="1">IFERROR(__xludf.DUMMYFUNCTION("COUNTIF(D39:Y39,""x"")+COUNTIF(#REF!,""0"")+REGEXMATCH(H39,""es"")"),6)</f>
        <v>6</v>
      </c>
      <c r="Y38" s="18"/>
    </row>
    <row r="39" spans="1:25" ht="14">
      <c r="A39" s="152" t="s">
        <v>106</v>
      </c>
      <c r="B39" s="4" t="s">
        <v>107</v>
      </c>
      <c r="C39" s="13" t="s">
        <v>48</v>
      </c>
      <c r="D39" s="14"/>
      <c r="E39" s="6"/>
      <c r="F39" s="6" t="s">
        <v>48</v>
      </c>
      <c r="G39" s="13"/>
      <c r="H39" s="6"/>
      <c r="I39" s="6"/>
      <c r="J39" s="6"/>
      <c r="K39" s="6" t="s">
        <v>48</v>
      </c>
      <c r="L39" s="6"/>
      <c r="M39" s="6"/>
      <c r="N39" s="6"/>
      <c r="O39" s="6"/>
      <c r="P39" s="6"/>
      <c r="Q39" s="13"/>
      <c r="R39" s="6"/>
      <c r="S39" s="6" t="s">
        <v>48</v>
      </c>
      <c r="T39" s="6" t="s">
        <v>48</v>
      </c>
      <c r="U39" s="6"/>
      <c r="V39" s="6" t="s">
        <v>48</v>
      </c>
      <c r="W39" s="6" t="s">
        <v>48</v>
      </c>
      <c r="X39" s="17">
        <f ca="1">IFERROR(__xludf.DUMMYFUNCTION("COUNTIF(D40:Y40,""x"")+COUNTIF(#REF!,""0"")+REGEXMATCH(H40,""es"")"),7)</f>
        <v>7</v>
      </c>
      <c r="Y39" s="18"/>
    </row>
    <row r="40" spans="1:25" ht="14">
      <c r="A40" s="152" t="s">
        <v>108</v>
      </c>
      <c r="B40" s="7" t="s">
        <v>109</v>
      </c>
      <c r="C40" s="15" t="s">
        <v>48</v>
      </c>
      <c r="D40" s="16"/>
      <c r="E40" s="9"/>
      <c r="F40" s="9" t="s">
        <v>48</v>
      </c>
      <c r="G40" s="15"/>
      <c r="H40" s="9"/>
      <c r="I40" s="9"/>
      <c r="J40" s="9"/>
      <c r="K40" s="9" t="s">
        <v>48</v>
      </c>
      <c r="L40" s="9"/>
      <c r="M40" s="9"/>
      <c r="N40" s="9"/>
      <c r="O40" s="9"/>
      <c r="P40" s="9"/>
      <c r="Q40" s="15"/>
      <c r="R40" s="9"/>
      <c r="S40" s="9"/>
      <c r="T40" s="9"/>
      <c r="U40" s="9"/>
      <c r="V40" s="9"/>
      <c r="W40" s="9"/>
      <c r="X40" s="10">
        <f ca="1">IFERROR(__xludf.DUMMYFUNCTION("COUNTIF(D41:Y41,""x"")+COUNTIF(#REF!,""0"")+REGEXMATCH(H41,""es"")"),3)</f>
        <v>3</v>
      </c>
      <c r="Y40" s="18"/>
    </row>
    <row r="41" spans="1:25" ht="14">
      <c r="A41" s="152" t="s">
        <v>110</v>
      </c>
      <c r="B41" s="4" t="s">
        <v>111</v>
      </c>
      <c r="C41" s="13" t="s">
        <v>48</v>
      </c>
      <c r="D41" s="13" t="s">
        <v>48</v>
      </c>
      <c r="E41" s="6" t="s">
        <v>48</v>
      </c>
      <c r="F41" s="6" t="s">
        <v>48</v>
      </c>
      <c r="G41" s="13"/>
      <c r="H41" s="6" t="s">
        <v>48</v>
      </c>
      <c r="I41" s="6" t="s">
        <v>48</v>
      </c>
      <c r="J41" s="6" t="s">
        <v>48</v>
      </c>
      <c r="K41" s="6"/>
      <c r="L41" s="6"/>
      <c r="M41" s="6"/>
      <c r="N41" s="6"/>
      <c r="O41" s="6" t="s">
        <v>48</v>
      </c>
      <c r="P41" s="6"/>
      <c r="Q41" s="13"/>
      <c r="R41" s="6"/>
      <c r="S41" s="6"/>
      <c r="T41" s="6"/>
      <c r="U41" s="6"/>
      <c r="V41" s="6"/>
      <c r="W41" s="6"/>
      <c r="X41" s="17">
        <f ca="1">IFERROR(__xludf.DUMMYFUNCTION("COUNTIF(D42:Y42,""x"")+COUNTIF(#REF!,""0"")+REGEXMATCH(H42,""es"")"),8)</f>
        <v>8</v>
      </c>
      <c r="Y41" s="18"/>
    </row>
    <row r="42" spans="1:25" ht="14">
      <c r="A42" s="152" t="s">
        <v>112</v>
      </c>
      <c r="B42" s="8" t="str">
        <f>HYPERLINK("https://photovoice.org/","LINK_Photo Voice")</f>
        <v>LINK_Photo Voice</v>
      </c>
      <c r="C42" s="15" t="s">
        <v>48</v>
      </c>
      <c r="D42" s="16"/>
      <c r="E42" s="9"/>
      <c r="F42" s="9" t="s">
        <v>48</v>
      </c>
      <c r="G42" s="15"/>
      <c r="H42" s="9"/>
      <c r="I42" s="9" t="s">
        <v>48</v>
      </c>
      <c r="J42" s="9"/>
      <c r="K42" s="9"/>
      <c r="L42" s="9"/>
      <c r="M42" s="9" t="s">
        <v>48</v>
      </c>
      <c r="N42" s="9"/>
      <c r="O42" s="9"/>
      <c r="P42" s="9"/>
      <c r="Q42" s="15"/>
      <c r="R42" s="9"/>
      <c r="S42" s="9"/>
      <c r="T42" s="9"/>
      <c r="U42" s="9"/>
      <c r="V42" s="9"/>
      <c r="W42" s="9"/>
      <c r="X42" s="10">
        <f ca="1">IFERROR(__xludf.DUMMYFUNCTION("COUNTIF(D43:Y43,""x"")+COUNTIF(#REF!,""0"")+REGEXMATCH(H43,""es"")"),4)</f>
        <v>4</v>
      </c>
      <c r="Y42" s="18"/>
    </row>
    <row r="43" spans="1:25" ht="14">
      <c r="A43" s="152" t="s">
        <v>113</v>
      </c>
      <c r="B43" s="4" t="s">
        <v>114</v>
      </c>
      <c r="C43" s="13" t="s">
        <v>48</v>
      </c>
      <c r="D43" s="13" t="s">
        <v>56</v>
      </c>
      <c r="E43" s="6"/>
      <c r="F43" s="6" t="s">
        <v>48</v>
      </c>
      <c r="G43" s="13"/>
      <c r="H43" s="6"/>
      <c r="I43" s="6" t="s">
        <v>48</v>
      </c>
      <c r="J43" s="6" t="s">
        <v>48</v>
      </c>
      <c r="K43" s="6" t="s">
        <v>48</v>
      </c>
      <c r="L43" s="6" t="s">
        <v>48</v>
      </c>
      <c r="M43" s="6"/>
      <c r="N43" s="6"/>
      <c r="O43" s="6"/>
      <c r="P43" s="6"/>
      <c r="Q43" s="13"/>
      <c r="R43" s="6"/>
      <c r="S43" s="6"/>
      <c r="T43" s="6"/>
      <c r="U43" s="6"/>
      <c r="V43" s="6"/>
      <c r="W43" s="6"/>
      <c r="X43" s="17">
        <f ca="1">IFERROR(__xludf.DUMMYFUNCTION("COUNTIF(D44:Y44,""x"")+COUNTIF(#REF!,""0"")+REGEXMATCH(H44,""es"")"),6)</f>
        <v>6</v>
      </c>
      <c r="Y43" s="18"/>
    </row>
    <row r="44" spans="1:25" ht="14">
      <c r="A44" s="152" t="s">
        <v>115</v>
      </c>
      <c r="B44" s="7" t="s">
        <v>116</v>
      </c>
      <c r="C44" s="15" t="s">
        <v>48</v>
      </c>
      <c r="D44" s="16"/>
      <c r="E44" s="9" t="s">
        <v>48</v>
      </c>
      <c r="F44" s="9" t="s">
        <v>48</v>
      </c>
      <c r="G44" s="15"/>
      <c r="H44" s="9"/>
      <c r="I44" s="9" t="s">
        <v>48</v>
      </c>
      <c r="J44" s="9"/>
      <c r="K44" s="9"/>
      <c r="L44" s="9"/>
      <c r="M44" s="9" t="s">
        <v>48</v>
      </c>
      <c r="N44" s="9" t="s">
        <v>48</v>
      </c>
      <c r="O44" s="9"/>
      <c r="P44" s="9"/>
      <c r="Q44" s="15"/>
      <c r="R44" s="9"/>
      <c r="S44" s="9"/>
      <c r="T44" s="9"/>
      <c r="U44" s="9"/>
      <c r="V44" s="9"/>
      <c r="W44" s="9"/>
      <c r="X44" s="10">
        <f ca="1">IFERROR(__xludf.DUMMYFUNCTION("COUNTIF(D45:Y45,""x"")+COUNTIF(#REF!,""0"")+REGEXMATCH(H45,""es"")"),6)</f>
        <v>6</v>
      </c>
      <c r="Y44" s="18"/>
    </row>
    <row r="45" spans="1:25" ht="14">
      <c r="A45" s="152" t="s">
        <v>117</v>
      </c>
      <c r="B45" s="4" t="s">
        <v>118</v>
      </c>
      <c r="C45" s="13" t="s">
        <v>48</v>
      </c>
      <c r="D45" s="6"/>
      <c r="E45" s="6"/>
      <c r="F45" s="6" t="s">
        <v>48</v>
      </c>
      <c r="G45" s="13"/>
      <c r="H45" s="6"/>
      <c r="I45" s="6"/>
      <c r="J45" s="13"/>
      <c r="K45" s="6" t="s">
        <v>48</v>
      </c>
      <c r="L45" s="13"/>
      <c r="M45" s="6"/>
      <c r="N45" s="6"/>
      <c r="O45" s="6"/>
      <c r="P45" s="6"/>
      <c r="Q45" s="13"/>
      <c r="R45" s="6" t="s">
        <v>48</v>
      </c>
      <c r="S45" s="6"/>
      <c r="T45" s="13"/>
      <c r="U45" s="6"/>
      <c r="V45" s="6" t="s">
        <v>48</v>
      </c>
      <c r="W45" s="6" t="s">
        <v>48</v>
      </c>
      <c r="X45" s="17">
        <f ca="1">IFERROR(__xludf.DUMMYFUNCTION("COUNTIF(D46:Y46,""x"")+COUNTIF(#REF!,""0"")+REGEXMATCH(H46,""es"")"),6)</f>
        <v>6</v>
      </c>
      <c r="Y45" s="18"/>
    </row>
    <row r="46" spans="1:25" ht="14">
      <c r="A46" s="152" t="s">
        <v>119</v>
      </c>
      <c r="B46" s="8" t="str">
        <f>HYPERLINK("https://slack.com/","LINK_Slack")</f>
        <v>LINK_Slack</v>
      </c>
      <c r="C46" s="15" t="s">
        <v>48</v>
      </c>
      <c r="D46" s="16"/>
      <c r="E46" s="9" t="s">
        <v>48</v>
      </c>
      <c r="F46" s="9" t="s">
        <v>48</v>
      </c>
      <c r="G46" s="15"/>
      <c r="H46" s="9" t="s">
        <v>48</v>
      </c>
      <c r="I46" s="9" t="s">
        <v>48</v>
      </c>
      <c r="J46" s="9"/>
      <c r="K46" s="9"/>
      <c r="L46" s="9"/>
      <c r="M46" s="9"/>
      <c r="N46" s="9"/>
      <c r="O46" s="9"/>
      <c r="P46" s="9"/>
      <c r="Q46" s="15"/>
      <c r="R46" s="9"/>
      <c r="S46" s="9"/>
      <c r="T46" s="9"/>
      <c r="U46" s="9"/>
      <c r="V46" s="9"/>
      <c r="W46" s="9" t="s">
        <v>48</v>
      </c>
      <c r="X46" s="10">
        <f ca="1">IFERROR(__xludf.DUMMYFUNCTION("COUNTIF(D47:Y47,""x"")+COUNTIF(#REF!,""0"")+REGEXMATCH(H47,""es"")"),6)</f>
        <v>6</v>
      </c>
      <c r="Y46" s="18"/>
    </row>
    <row r="47" spans="1:25" ht="14">
      <c r="A47" s="152" t="s">
        <v>120</v>
      </c>
      <c r="B47" s="4" t="s">
        <v>121</v>
      </c>
      <c r="C47" s="13" t="s">
        <v>48</v>
      </c>
      <c r="D47" s="14"/>
      <c r="E47" s="6"/>
      <c r="F47" s="6" t="s">
        <v>48</v>
      </c>
      <c r="G47" s="11" t="s">
        <v>71</v>
      </c>
      <c r="H47" s="6" t="s">
        <v>48</v>
      </c>
      <c r="I47" s="6" t="s">
        <v>48</v>
      </c>
      <c r="J47" s="6"/>
      <c r="K47" s="6"/>
      <c r="L47" s="6" t="s">
        <v>48</v>
      </c>
      <c r="M47" s="6" t="s">
        <v>48</v>
      </c>
      <c r="N47" s="6"/>
      <c r="O47" s="6"/>
      <c r="P47" s="6"/>
      <c r="Q47" s="13"/>
      <c r="R47" s="6" t="s">
        <v>48</v>
      </c>
      <c r="S47" s="6" t="s">
        <v>48</v>
      </c>
      <c r="T47" s="6"/>
      <c r="U47" s="6"/>
      <c r="V47" s="6"/>
      <c r="W47" s="6"/>
      <c r="X47" s="17">
        <f ca="1">IFERROR(__xludf.DUMMYFUNCTION("COUNTIF(D48:Y48,""x"")+COUNTIF(#REF!,""0"")+REGEXMATCH(H48,""es"")"),9)</f>
        <v>9</v>
      </c>
      <c r="Y47" s="18"/>
    </row>
    <row r="48" spans="1:25" ht="14">
      <c r="A48" s="152" t="s">
        <v>122</v>
      </c>
      <c r="B48" s="7" t="s">
        <v>123</v>
      </c>
      <c r="C48" s="15" t="s">
        <v>48</v>
      </c>
      <c r="D48" s="16"/>
      <c r="E48" s="9"/>
      <c r="F48" s="9" t="s">
        <v>48</v>
      </c>
      <c r="G48" s="15"/>
      <c r="H48" s="9" t="s">
        <v>48</v>
      </c>
      <c r="I48" s="9" t="s">
        <v>48</v>
      </c>
      <c r="J48" s="9" t="s">
        <v>48</v>
      </c>
      <c r="K48" s="9" t="s">
        <v>48</v>
      </c>
      <c r="L48" s="9"/>
      <c r="M48" s="9" t="s">
        <v>48</v>
      </c>
      <c r="N48" s="9"/>
      <c r="O48" s="9"/>
      <c r="P48" s="9"/>
      <c r="Q48" s="15"/>
      <c r="R48" s="9" t="s">
        <v>48</v>
      </c>
      <c r="S48" s="9" t="s">
        <v>48</v>
      </c>
      <c r="T48" s="9"/>
      <c r="U48" s="9"/>
      <c r="V48" s="9" t="s">
        <v>48</v>
      </c>
      <c r="W48" s="9" t="s">
        <v>48</v>
      </c>
      <c r="X48" s="10">
        <f ca="1">IFERROR(__xludf.DUMMYFUNCTION("COUNTIF(D49:Y49,""x"")+COUNTIF(#REF!,""0"")+REGEXMATCH(H49,""es"")"),11)</f>
        <v>11</v>
      </c>
      <c r="Y48" s="18"/>
    </row>
    <row r="49" spans="1:25" ht="14">
      <c r="A49" s="152" t="s">
        <v>124</v>
      </c>
      <c r="B49" s="5" t="str">
        <f>HYPERLINK("http://surveygizmo.com/","LINK_Survey Gizmo")</f>
        <v>LINK_Survey Gizmo</v>
      </c>
      <c r="C49" s="13" t="s">
        <v>48</v>
      </c>
      <c r="D49" s="13" t="s">
        <v>48</v>
      </c>
      <c r="E49" s="6"/>
      <c r="F49" s="6" t="s">
        <v>48</v>
      </c>
      <c r="G49" s="13"/>
      <c r="H49" s="6"/>
      <c r="I49" s="6"/>
      <c r="J49" s="6" t="s">
        <v>48</v>
      </c>
      <c r="K49" s="6"/>
      <c r="L49" s="6" t="s">
        <v>48</v>
      </c>
      <c r="M49" s="6"/>
      <c r="N49" s="6"/>
      <c r="O49" s="6"/>
      <c r="P49" s="6"/>
      <c r="Q49" s="13"/>
      <c r="R49" s="6"/>
      <c r="S49" s="6"/>
      <c r="T49" s="6"/>
      <c r="U49" s="6"/>
      <c r="V49" s="6"/>
      <c r="W49" s="6"/>
      <c r="X49" s="17">
        <f ca="1">IFERROR(__xludf.DUMMYFUNCTION("COUNTIF(D50:Y50,""x"")+COUNTIF(#REF!,""0"")+REGEXMATCH(H50,""es"")"),5)</f>
        <v>5</v>
      </c>
      <c r="Y49" s="18"/>
    </row>
    <row r="50" spans="1:25" ht="14">
      <c r="A50" s="152" t="s">
        <v>125</v>
      </c>
      <c r="B50" s="7" t="s">
        <v>126</v>
      </c>
      <c r="C50" s="15" t="s">
        <v>48</v>
      </c>
      <c r="D50" s="15" t="s">
        <v>56</v>
      </c>
      <c r="E50" s="9"/>
      <c r="F50" s="9" t="s">
        <v>48</v>
      </c>
      <c r="G50" s="15"/>
      <c r="H50" s="9"/>
      <c r="I50" s="9"/>
      <c r="J50" s="9" t="s">
        <v>48</v>
      </c>
      <c r="K50" s="9"/>
      <c r="L50" s="9" t="s">
        <v>48</v>
      </c>
      <c r="M50" s="9"/>
      <c r="N50" s="9"/>
      <c r="O50" s="9"/>
      <c r="P50" s="9"/>
      <c r="Q50" s="15"/>
      <c r="R50" s="9"/>
      <c r="S50" s="9"/>
      <c r="T50" s="9"/>
      <c r="U50" s="9"/>
      <c r="V50" s="9"/>
      <c r="W50" s="9"/>
      <c r="X50" s="10">
        <f ca="1">IFERROR(__xludf.DUMMYFUNCTION("COUNTIF(D51:Y51,""x"")+COUNTIF(#REF!,""0"")+REGEXMATCH(H51,""es"")"),4)</f>
        <v>4</v>
      </c>
      <c r="Y50" s="18"/>
    </row>
    <row r="51" spans="1:25" ht="14">
      <c r="A51" s="152" t="s">
        <v>127</v>
      </c>
      <c r="B51" s="5" t="str">
        <f>HYPERLINK("http://textizen.com/","LINK_Textizen")</f>
        <v>LINK_Textizen</v>
      </c>
      <c r="C51" s="13" t="s">
        <v>48</v>
      </c>
      <c r="D51" s="14"/>
      <c r="E51" s="6"/>
      <c r="F51" s="6" t="s">
        <v>48</v>
      </c>
      <c r="G51" s="14" t="s">
        <v>128</v>
      </c>
      <c r="H51" s="6"/>
      <c r="I51" s="6"/>
      <c r="J51" s="6" t="s">
        <v>48</v>
      </c>
      <c r="K51" s="6" t="s">
        <v>48</v>
      </c>
      <c r="L51" s="6" t="s">
        <v>48</v>
      </c>
      <c r="M51" s="6"/>
      <c r="N51" s="6"/>
      <c r="O51" s="6"/>
      <c r="P51" s="6"/>
      <c r="Q51" s="13"/>
      <c r="R51" s="6" t="s">
        <v>48</v>
      </c>
      <c r="S51" s="6"/>
      <c r="T51" s="6"/>
      <c r="U51" s="6"/>
      <c r="V51" s="6"/>
      <c r="W51" s="6" t="s">
        <v>48</v>
      </c>
      <c r="X51" s="17">
        <f ca="1">IFERROR(__xludf.DUMMYFUNCTION("COUNTIF(D52:Y52,""x"")+COUNTIF(#REF!,""0"")+REGEXMATCH(H52,""es"")"),8)</f>
        <v>8</v>
      </c>
      <c r="Y51" s="18"/>
    </row>
    <row r="52" spans="1:25" ht="14">
      <c r="A52" s="152" t="s">
        <v>129</v>
      </c>
      <c r="B52" s="7" t="s">
        <v>130</v>
      </c>
      <c r="C52" s="15" t="s">
        <v>48</v>
      </c>
      <c r="D52" s="16"/>
      <c r="E52" s="9" t="s">
        <v>48</v>
      </c>
      <c r="F52" s="9" t="s">
        <v>48</v>
      </c>
      <c r="G52" s="15"/>
      <c r="H52" s="9" t="s">
        <v>48</v>
      </c>
      <c r="I52" s="9" t="s">
        <v>48</v>
      </c>
      <c r="J52" s="9"/>
      <c r="K52" s="9" t="s">
        <v>48</v>
      </c>
      <c r="L52" s="9"/>
      <c r="M52" s="9"/>
      <c r="N52" s="9"/>
      <c r="O52" s="9"/>
      <c r="P52" s="9"/>
      <c r="Q52" s="15"/>
      <c r="R52" s="9" t="s">
        <v>48</v>
      </c>
      <c r="S52" s="9"/>
      <c r="T52" s="9"/>
      <c r="U52" s="9"/>
      <c r="V52" s="9"/>
      <c r="W52" s="9" t="s">
        <v>48</v>
      </c>
      <c r="X52" s="10">
        <f ca="1">IFERROR(__xludf.DUMMYFUNCTION("COUNTIF(D53:Y53,""x"")+COUNTIF(#REF!,""0"")+REGEXMATCH(H53,""es"")"),8)</f>
        <v>8</v>
      </c>
      <c r="Y52" s="18"/>
    </row>
    <row r="53" spans="1:25" ht="14">
      <c r="A53" s="152" t="s">
        <v>131</v>
      </c>
      <c r="B53" s="4" t="s">
        <v>132</v>
      </c>
      <c r="C53" s="13" t="s">
        <v>48</v>
      </c>
      <c r="D53" s="13" t="s">
        <v>48</v>
      </c>
      <c r="E53" s="6" t="s">
        <v>48</v>
      </c>
      <c r="F53" s="6" t="s">
        <v>48</v>
      </c>
      <c r="G53" s="11" t="s">
        <v>133</v>
      </c>
      <c r="H53" s="6" t="s">
        <v>48</v>
      </c>
      <c r="I53" s="6" t="s">
        <v>48</v>
      </c>
      <c r="J53" s="6" t="s">
        <v>48</v>
      </c>
      <c r="K53" s="6"/>
      <c r="L53" s="6"/>
      <c r="M53" s="6" t="s">
        <v>48</v>
      </c>
      <c r="N53" s="6"/>
      <c r="O53" s="6" t="s">
        <v>48</v>
      </c>
      <c r="P53" s="6"/>
      <c r="Q53" s="13"/>
      <c r="R53" s="6"/>
      <c r="S53" s="6"/>
      <c r="T53" s="6"/>
      <c r="U53" s="6"/>
      <c r="V53" s="6"/>
      <c r="W53" s="6" t="s">
        <v>48</v>
      </c>
      <c r="X53" s="17">
        <f ca="1">IFERROR(__xludf.DUMMYFUNCTION("COUNTIF(D54:Y54,""x"")+COUNTIF(#REF!,""0"")+REGEXMATCH(H54,""es"")"),11)</f>
        <v>11</v>
      </c>
      <c r="Y53" s="18"/>
    </row>
    <row r="54" spans="1:25" ht="14">
      <c r="A54" s="152" t="s">
        <v>134</v>
      </c>
      <c r="B54" s="7" t="s">
        <v>135</v>
      </c>
      <c r="C54" s="15" t="s">
        <v>48</v>
      </c>
      <c r="D54" s="15" t="s">
        <v>48</v>
      </c>
      <c r="E54" s="9" t="s">
        <v>48</v>
      </c>
      <c r="F54" s="9" t="s">
        <v>48</v>
      </c>
      <c r="G54" s="15"/>
      <c r="H54" s="9"/>
      <c r="I54" s="9" t="s">
        <v>48</v>
      </c>
      <c r="J54" s="9" t="s">
        <v>48</v>
      </c>
      <c r="K54" s="9" t="s">
        <v>48</v>
      </c>
      <c r="L54" s="9" t="s">
        <v>48</v>
      </c>
      <c r="M54" s="9" t="s">
        <v>48</v>
      </c>
      <c r="N54" s="9" t="s">
        <v>48</v>
      </c>
      <c r="O54" s="9"/>
      <c r="P54" s="9"/>
      <c r="Q54" s="15"/>
      <c r="R54" s="9"/>
      <c r="S54" s="9"/>
      <c r="T54" s="9"/>
      <c r="U54" s="9"/>
      <c r="V54" s="9"/>
      <c r="W54" s="9"/>
      <c r="X54" s="10">
        <f ca="1">IFERROR(__xludf.DUMMYFUNCTION("COUNTIF(D55:Y55,""x"")+COUNTIF(#REF!,""0"")+REGEXMATCH(H55,""es"")"),10)</f>
        <v>10</v>
      </c>
      <c r="Y54" s="18"/>
    </row>
    <row r="55" spans="1:25" ht="14">
      <c r="A55" s="152" t="s">
        <v>136</v>
      </c>
      <c r="B55" s="4" t="s">
        <v>137</v>
      </c>
      <c r="C55" s="13" t="s">
        <v>48</v>
      </c>
      <c r="D55" s="14"/>
      <c r="E55" s="6"/>
      <c r="F55" s="6"/>
      <c r="G55" s="13"/>
      <c r="H55" s="6"/>
      <c r="I55" s="6"/>
      <c r="J55" s="6"/>
      <c r="K55" s="6"/>
      <c r="L55" s="6"/>
      <c r="M55" s="6"/>
      <c r="N55" s="6"/>
      <c r="O55" s="6"/>
      <c r="P55" s="6"/>
      <c r="Q55" s="13"/>
      <c r="R55" s="6"/>
      <c r="S55" s="6"/>
      <c r="T55" s="6"/>
      <c r="U55" s="6"/>
      <c r="V55" s="6"/>
      <c r="W55" s="6"/>
      <c r="X55" s="17">
        <f ca="1">IFERROR(__xludf.DUMMYFUNCTION("COUNTIF(D56:Y56,""x"")+COUNTIF(#REF!,""0"")+REGEXMATCH(H56,""es"")"),1)</f>
        <v>1</v>
      </c>
      <c r="Y55" s="18"/>
    </row>
    <row r="56" spans="1:25" ht="14">
      <c r="A56" s="152" t="s">
        <v>138</v>
      </c>
      <c r="B56" s="7" t="s">
        <v>139</v>
      </c>
      <c r="C56" s="15" t="s">
        <v>48</v>
      </c>
      <c r="D56" s="15" t="s">
        <v>48</v>
      </c>
      <c r="E56" s="9"/>
      <c r="F56" s="9" t="s">
        <v>48</v>
      </c>
      <c r="G56" s="15"/>
      <c r="H56" s="9" t="s">
        <v>48</v>
      </c>
      <c r="I56" s="9"/>
      <c r="J56" s="9" t="s">
        <v>48</v>
      </c>
      <c r="K56" s="9"/>
      <c r="L56" s="9"/>
      <c r="M56" s="9" t="s">
        <v>48</v>
      </c>
      <c r="N56" s="9"/>
      <c r="O56" s="9"/>
      <c r="P56" s="9"/>
      <c r="Q56" s="15"/>
      <c r="R56" s="9"/>
      <c r="S56" s="9" t="s">
        <v>48</v>
      </c>
      <c r="T56" s="9"/>
      <c r="U56" s="9"/>
      <c r="V56" s="9"/>
      <c r="W56" s="9"/>
      <c r="X56" s="10">
        <f ca="1">IFERROR(__xludf.DUMMYFUNCTION("COUNTIF(D57:Y57,""x"")+COUNTIF(#REF!,""0"")+REGEXMATCH(H57,""es"")"),7)</f>
        <v>7</v>
      </c>
      <c r="Y56" s="18"/>
    </row>
    <row r="57" spans="1:25" ht="14">
      <c r="A57" s="152" t="s">
        <v>140</v>
      </c>
      <c r="B57" s="4" t="s">
        <v>141</v>
      </c>
      <c r="C57" s="13" t="s">
        <v>48</v>
      </c>
      <c r="D57" s="13" t="s">
        <v>48</v>
      </c>
      <c r="E57" s="6" t="s">
        <v>48</v>
      </c>
      <c r="F57" s="6" t="s">
        <v>48</v>
      </c>
      <c r="G57" s="11" t="s">
        <v>133</v>
      </c>
      <c r="H57" s="6" t="s">
        <v>48</v>
      </c>
      <c r="I57" s="6" t="s">
        <v>48</v>
      </c>
      <c r="J57" s="6" t="s">
        <v>48</v>
      </c>
      <c r="K57" s="6"/>
      <c r="L57" s="6"/>
      <c r="M57" s="6"/>
      <c r="N57" s="6"/>
      <c r="O57" s="6" t="s">
        <v>48</v>
      </c>
      <c r="P57" s="6"/>
      <c r="Q57" s="13"/>
      <c r="R57" s="6"/>
      <c r="S57" s="6"/>
      <c r="T57" s="6"/>
      <c r="U57" s="6"/>
      <c r="V57" s="6"/>
      <c r="W57" s="6" t="s">
        <v>48</v>
      </c>
      <c r="X57" s="17">
        <f ca="1">IFERROR(__xludf.DUMMYFUNCTION("COUNTIF(D58:Y58,""x"")+COUNTIF(#REF!,""0"")+REGEXMATCH(H58,""es"")"),10)</f>
        <v>10</v>
      </c>
      <c r="Y57" s="18"/>
    </row>
    <row r="58" spans="1:25" ht="14">
      <c r="A58" s="152" t="s">
        <v>142</v>
      </c>
      <c r="B58" s="7" t="s">
        <v>143</v>
      </c>
      <c r="C58" s="15" t="s">
        <v>48</v>
      </c>
      <c r="D58" s="15" t="s">
        <v>48</v>
      </c>
      <c r="E58" s="9" t="s">
        <v>48</v>
      </c>
      <c r="F58" s="9" t="s">
        <v>48</v>
      </c>
      <c r="G58" s="15"/>
      <c r="H58" s="9"/>
      <c r="I58" s="9" t="s">
        <v>48</v>
      </c>
      <c r="J58" s="9" t="s">
        <v>48</v>
      </c>
      <c r="K58" s="9" t="s">
        <v>48</v>
      </c>
      <c r="L58" s="9" t="s">
        <v>48</v>
      </c>
      <c r="M58" s="9" t="s">
        <v>48</v>
      </c>
      <c r="N58" s="9" t="s">
        <v>48</v>
      </c>
      <c r="O58" s="9"/>
      <c r="P58" s="9"/>
      <c r="Q58" s="15"/>
      <c r="R58" s="9"/>
      <c r="S58" s="9"/>
      <c r="T58" s="9"/>
      <c r="U58" s="9"/>
      <c r="V58" s="9"/>
      <c r="W58" s="9"/>
      <c r="X58" s="10">
        <f ca="1">IFERROR(__xludf.DUMMYFUNCTION("COUNTIF(D59:Y59,""x"")+COUNTIF(#REF!,""0"")+REGEXMATCH(H59,""es"")"),10)</f>
        <v>10</v>
      </c>
      <c r="Y58" s="18"/>
    </row>
    <row r="59" spans="1:25">
      <c r="Y59" s="18"/>
    </row>
  </sheetData>
  <mergeCells count="3">
    <mergeCell ref="A1:C1"/>
    <mergeCell ref="D1:Q1"/>
    <mergeCell ref="S1:W1"/>
  </mergeCells>
  <conditionalFormatting sqref="A1:Y2">
    <cfRule type="containsBlanks" dxfId="400" priority="1">
      <formula>LEN(TRIM(A1))=0</formula>
    </cfRule>
  </conditionalFormatting>
  <hyperlinks>
    <hyperlink ref="E2" location="RESIDENTIAL_ACCOUNT!A1" display="Account Required _x000a_(resident)" xr:uid="{8DB6ACD3-8BD3-4F8D-9BA7-C43EC9D8B829}"/>
    <hyperlink ref="F2" location="ENTERPRISE_ACCOUNT!A1" display="Account Required _x000a_(enterprise)" xr:uid="{6A2E2EDB-E022-4E48-9E41-8696EF99A293}"/>
    <hyperlink ref="G2" location="MULTILINGUAL!A1" display="Multilingual Platform" xr:uid="{EAB0E6CB-936E-485D-B5B8-EC0A1E8EE36F}"/>
    <hyperlink ref="H2" location="PUBLIC_COMMENT!A1" display="Public Comment" xr:uid="{C2B407E6-36EF-495C-9826-6448143AD4AA}"/>
    <hyperlink ref="I2" location="COMMUNITY_CONVERSATION!A1" display="Community Conversations + Idea Generation" xr:uid="{D1EC104D-0353-43CC-BA76-5EED69D20F77}"/>
    <hyperlink ref="J2" location="MOBILE_FRIENDLY!A1" display="Mobile-Friendly" xr:uid="{8842E533-6EC2-4694-97AD-C53BA756AE8A}"/>
    <hyperlink ref="K2" location="STAKEHOLDER!A1" display="Stakeholder Engagement" xr:uid="{84D185FF-7B13-441E-9B7F-B8360E1D6947}"/>
    <hyperlink ref="L2" location="SURVEY!A1" display="Surveys" xr:uid="{E7450B44-B87A-4067-9B11-C23A6EE070B4}"/>
    <hyperlink ref="M2" location="PHOTO_NARRATIVE!A1" display="Photo Narratives + Analysis" xr:uid="{95B9B0D9-24DE-4F5F-9971-877F3CA0F12C}"/>
    <hyperlink ref="N2" location="VIDEO_PARTICIPATION!A1" display="Video Participation " xr:uid="{60FC9071-E6B6-4F8F-B6A5-2CF1FFABB7CE}"/>
    <hyperlink ref="O2" location="VIDEO_STREAMIING!A1" display="Video Streaming" xr:uid="{7AFB56B6-4C62-4E7E-9410-7C3B822D78B7}"/>
    <hyperlink ref="P2" location="PODCAST!A1" display="Podcast" xr:uid="{689C3E6D-FA63-428F-B4B9-5D378C1059A8}"/>
    <hyperlink ref="Q2" location="TRANSIT_SPECIFIC!A1" display="Transit Specific" xr:uid="{75BA1678-A101-4940-B54B-750A5726A79C}"/>
    <hyperlink ref="R2" location="REAL_TIME!A1" display="Real-Time Reporting" xr:uid="{43A3327E-9259-4A47-B1C7-5CE19E61FD2A}"/>
    <hyperlink ref="S2" location="MAPPING!A1" display="Mapping/Spatial Capabilities" xr:uid="{4F24E373-738A-4721-953B-4A28BC126AB7}"/>
    <hyperlink ref="T2" location="SCENARIO_ANALYSIS!A1" display="Scenario Analysis" xr:uid="{EFF5BD59-1D5F-47EB-9990-AD841F1BCD33}"/>
    <hyperlink ref="U2" location="INDICATOR!A1" display="Indicator Tracking" xr:uid="{E59EA044-8920-4BBA-B78C-0DE7F50834B7}"/>
    <hyperlink ref="V2" location="BUDGETING!A1" display="Participatory Budgeting" xr:uid="{2EF731E6-9D06-4449-B8BE-165667927C39}"/>
    <hyperlink ref="W2" location="DATA_MNGMT!A1" display="Data Management" xr:uid="{E34E8D28-5246-477E-ADA2-C235A2CD07FA}"/>
    <hyperlink ref="A3" location="'Full Sheet'!65:65" display="Anchor" xr:uid="{36A50A8A-597F-4B09-B10D-3F82273775C5}"/>
    <hyperlink ref="A4" location="'Full Sheet'!69:69" display="Bang the Table" xr:uid="{40378D8E-E810-4562-B24C-3CE1833670CE}"/>
    <hyperlink ref="A5" location="'Full Sheet'!73:73" display="Citizen Budget" xr:uid="{02EDC846-5E53-464A-91DD-5304C32667E0}"/>
    <hyperlink ref="A6" location="'Full Sheet'!77:77" display="Citizen Lab" xr:uid="{428810E4-2C8A-4BB2-B723-514966CF55C3}"/>
    <hyperlink ref="A7" location="'Full Sheet'!81:81" display="ClearGov" xr:uid="{9C121D34-D109-4C7B-8343-85F58DB00C01}"/>
    <hyperlink ref="B7" r:id="rId1" xr:uid="{9FC1F0E8-2ECF-4A91-9576-96324B562065}"/>
    <hyperlink ref="A8" location="'Full Sheet'!85:85" display="Codigital" xr:uid="{48F3FE39-C3F2-45AA-8EA4-9E8A00C7C13D}"/>
    <hyperlink ref="A9" location="'Full Sheet'!89:89" display="Community PlanIt" xr:uid="{6762FFFF-6918-4688-8967-9A91672E3CBC}"/>
    <hyperlink ref="A10" location="'Full Sheet'!93:93" display="Community Remarks" xr:uid="{600E997F-4C0B-4E38-9701-5CC287D18B3D}"/>
    <hyperlink ref="B10" r:id="rId2" xr:uid="{5A4E41B9-57CF-47C2-90F4-CE80CB309146}"/>
    <hyperlink ref="A11" location="'Full Sheet'!97:97" display="Community Viz" xr:uid="{BACA610A-CF28-46B7-97AB-367237A2C2FB}"/>
    <hyperlink ref="A12" location="'Full Sheet'!101:101" display="Conveyal" xr:uid="{A425F681-C110-4034-A02B-D287D5EF6B2C}"/>
    <hyperlink ref="B12" r:id="rId3" xr:uid="{441148C3-097F-4007-92CB-0067C87E8146}"/>
    <hyperlink ref="A13" location="'Full Sheet'!105:105" display="coUrbanize" xr:uid="{8CD7D9DB-41F4-4F83-8777-4F39663B7EA9}"/>
    <hyperlink ref="A14" location="'Full Sheet'!109:109" display="Crowd Guage" xr:uid="{E9A32B9B-3625-4EDA-9F30-CA39D1D555B1}"/>
    <hyperlink ref="A15" location="'Full Sheet'!113:113" display="Crowdbrite" xr:uid="{EAEED6A4-3520-402E-B0F4-50B19A8C025A}"/>
    <hyperlink ref="B15" r:id="rId4" xr:uid="{DF8C480D-A705-4160-AC1D-1EC533D3D896}"/>
    <hyperlink ref="A16" location="'Full Sheet'!117:117" display="CrowdMap" xr:uid="{4BB0FA86-A0BF-45DB-B07E-FDEC41192FF6}"/>
    <hyperlink ref="B16" r:id="rId5" xr:uid="{01A773DF-BC02-4CD2-8928-CAE453493D29}"/>
    <hyperlink ref="A17" location="'Full Sheet'!121:121" display="Engagement Hub" xr:uid="{405FB6C1-285B-463E-BF5C-9FF8C962C4FF}"/>
    <hyperlink ref="A18" location="'Full Sheet'!125:125" display="Engaging Plans" xr:uid="{EAA215F2-13F1-4A90-B1ED-4C7FA44879FA}"/>
    <hyperlink ref="A19" location="'Full Sheet'!129:129" display="Enterprise Community" xr:uid="{C6D399B3-3152-455C-8A01-64825AF7AC2D}"/>
    <hyperlink ref="A20" location="'Full Sheet'!133:133" display="ESRI Story Maps" xr:uid="{8F0F55B0-D8E0-49DC-9678-54ECA88092D7}"/>
    <hyperlink ref="B20" r:id="rId6" xr:uid="{BB32B8BF-1D82-4BF2-9D6B-D2970F840DCE}"/>
    <hyperlink ref="A21" location="'Full Sheet'!137:137" display="Facebook" xr:uid="{6DFE2129-1F0E-43EF-9FA5-AE5BA27E38A1}"/>
    <hyperlink ref="B21" r:id="rId7" xr:uid="{42A49424-8254-4517-B390-F707799271DC}"/>
    <hyperlink ref="A22" location="'Full Sheet'!141:141" display="Field Papers" xr:uid="{10D65990-90AB-4997-870B-8A93E0AE5FC6}"/>
    <hyperlink ref="A23" location="'Full Sheet'!145:145" display="Google Forms" xr:uid="{27BF0E71-F984-4CF1-9858-2A4DB5A611DF}"/>
    <hyperlink ref="B23" r:id="rId8" xr:uid="{7576AF99-8726-4FC6-BA39-44E668EE6DF5}"/>
    <hyperlink ref="A24" location="'Full Sheet'!149:149" display="Google My Maps" xr:uid="{11950654-C016-48B9-B680-107E4D63F755}"/>
    <hyperlink ref="A25" location="'Full Sheet'!153:153" display="GoToMeeting" xr:uid="{D7774854-64AC-46A1-8C73-537369B18180}"/>
    <hyperlink ref="B25" r:id="rId9" xr:uid="{13A9894A-E51E-484D-8834-C05564143E4E}"/>
    <hyperlink ref="A26" location="'Full Sheet'!157:157" display="GoToWebinar" xr:uid="{A5DFF399-556C-49C6-BE02-8F11350F1FAA}"/>
    <hyperlink ref="B26" r:id="rId10" xr:uid="{D97A879F-95C8-40B9-B936-010C37E402DA}"/>
    <hyperlink ref="A27" location="'Full Sheet'!161:161" display="IdeaScale" xr:uid="{65342918-0397-410F-8722-50D5642B09C9}"/>
    <hyperlink ref="A28" location="'Full Sheet'!165:165" display="Instagram" xr:uid="{0B389198-47FC-4452-BB63-AA17B72F3875}"/>
    <hyperlink ref="B28" r:id="rId11" xr:uid="{1C80AE3B-66EA-4D73-936A-CE8C14FACCD6}"/>
    <hyperlink ref="A29" location="'Full Sheet'!169:169" display="Konveio" xr:uid="{1AA1533C-077E-4F38-A22E-DE628CCBDD1D}"/>
    <hyperlink ref="B29" r:id="rId12" xr:uid="{42E404C4-890D-43C3-95EB-FAC8C20FB418}"/>
    <hyperlink ref="A30" location="'Full Sheet'!173:173" display="LiveStories" xr:uid="{811E58B6-F8E3-40B6-9497-BE51CF7EE887}"/>
    <hyperlink ref="B30" r:id="rId13" xr:uid="{F1C0C5E9-B25F-43DC-930B-B54656D13B19}"/>
    <hyperlink ref="A31" location="'Full Sheet'!177:177" display="Map Matters" xr:uid="{AF0BB0FE-0940-467C-A592-F442E086C291}"/>
    <hyperlink ref="A32" location="'Full Sheet'!181:181" display="Maptionnaire" xr:uid="{F1E105BE-666E-4691-A2BC-560D23B38B5D}"/>
    <hyperlink ref="A33" location="'Full Sheet'!185:185" display="Mentimeter" xr:uid="{328694E2-DB54-4528-82F1-D362E3841C49}"/>
    <hyperlink ref="B33" r:id="rId14" xr:uid="{711689D8-A961-40A9-995C-65808FDCDFF1}"/>
    <hyperlink ref="A34" location="'Full Sheet'!189:189" display="Metro Quest" xr:uid="{2268F7CA-B89F-458A-97F1-60E11CBD9C30}"/>
    <hyperlink ref="A35" location="'Full Sheet'!193:193" display="MindMixer" xr:uid="{CB72FFA6-30D3-4B86-A67E-BDD302646F7E}"/>
    <hyperlink ref="A36" location="'Full Sheet'!197:197" display="mySidewalk" xr:uid="{4D3E885B-56DF-4C44-8CFB-FF49AD7AA9E0}"/>
    <hyperlink ref="A37" location="'Full Sheet'!201:201" display="Neighborland" xr:uid="{2BD1DAD2-FF01-42BE-B68F-5141C96E432B}"/>
    <hyperlink ref="B37" r:id="rId15" xr:uid="{CFA3B132-0C29-4D9D-A6D9-7A7AB5F10A9D}"/>
    <hyperlink ref="A38" location="'Full Sheet'!205:205" display="Nextdoor" xr:uid="{14C3A5B9-2BD7-494D-ADC2-399079E0E06D}"/>
    <hyperlink ref="B38" r:id="rId16" xr:uid="{16386F1F-1C09-4471-9C01-11E4F6337916}"/>
    <hyperlink ref="A39" location="'Full Sheet'!209:209" display="OpenGov" xr:uid="{3327F6A5-C2C3-41E7-86E2-7F1BE3170D2F}"/>
    <hyperlink ref="B39" r:id="rId17" xr:uid="{82DFF79D-D265-42A6-A2FE-B07CC4B3B079}"/>
    <hyperlink ref="A40" location="'Full Sheet'!213:213" display="OppSites" xr:uid="{34DDF7A1-751B-498A-B55B-30001FD3A7D1}"/>
    <hyperlink ref="B40" r:id="rId18" xr:uid="{F28AE1B4-69CA-4FAD-A218-172C0C3A34FE}"/>
    <hyperlink ref="A41" location="'Full Sheet'!217:217" display="Periscope" xr:uid="{6383FAE4-A6CF-439F-8505-56935952DD24}"/>
    <hyperlink ref="B41" r:id="rId19" xr:uid="{C811A994-F99F-4E0B-8D0C-9527FD69C456}"/>
    <hyperlink ref="A42" location="'Full Sheet'!221:221" display="Photo Voice" xr:uid="{57493464-67F7-4854-BF46-1BD985194445}"/>
    <hyperlink ref="A43" location="'Full Sheet'!225:225" display="Poll Everywhere" xr:uid="{F9CF594B-0D90-4E89-9124-F4B0AE698182}"/>
    <hyperlink ref="B43" r:id="rId20" xr:uid="{7B730BA2-BB8D-4FE7-ACFF-2B94FDA377FA}"/>
    <hyperlink ref="A44" location="'Full Sheet'!229:229" display="ReadyTalk" xr:uid="{8190F2B7-45C9-4548-9017-22B4E47B63C5}"/>
    <hyperlink ref="B44" r:id="rId21" xr:uid="{06A1F5CE-58A3-4DC5-B11F-B1D049070754}"/>
    <hyperlink ref="A45" location="'Full Sheet'!233:233" display="SimplyStakeholders" xr:uid="{17A69A5C-D475-4C75-B254-09F84ECD4D29}"/>
    <hyperlink ref="B45" r:id="rId22" xr:uid="{7F176A96-8190-4063-8E2B-B543746DC7C9}"/>
    <hyperlink ref="A46" location="'Full Sheet'!237:237" display="Slack" xr:uid="{BBE1F56D-6A55-4AA1-8015-D4367E4FFCB6}"/>
    <hyperlink ref="A47" location="'Full Sheet'!241:241" display="Social Pin Point" xr:uid="{D70FFA4A-6AFE-4E15-9F0D-8712B9D24615}"/>
    <hyperlink ref="B47" r:id="rId23" xr:uid="{BA228C82-5A4D-4A4B-B0EF-406D83B48318}"/>
    <hyperlink ref="A48" location="'Full Sheet'!245:245" display="Socrata" xr:uid="{06662C88-DF50-4280-ABCA-5CEF996DFF5D}"/>
    <hyperlink ref="B48" r:id="rId24" xr:uid="{81F8380E-EEBE-4886-BD54-E23A7F18720A}"/>
    <hyperlink ref="A49" location="'Full Sheet'!249:249" display="Survey Gizmo" xr:uid="{65810A5A-436A-4DF0-A8D5-6E184AD66418}"/>
    <hyperlink ref="A50" location="'Full Sheet'!253:253" display="Survey Monkey" xr:uid="{C013689E-487B-4847-B1FE-5369F0B41385}"/>
    <hyperlink ref="B50" r:id="rId25" xr:uid="{536C2F47-0D23-4A1F-81E9-62C9A5719C14}"/>
    <hyperlink ref="A51" location="'Full Sheet'!257:257" display="Textizen" xr:uid="{43E0C134-F7B2-4F11-8C82-1C3B9CBD2B4D}"/>
    <hyperlink ref="A52" location="'Full Sheet'!261:261" display="ThoughtExchange" xr:uid="{70E483C9-0BEE-4918-A625-FADE275FF5BF}"/>
    <hyperlink ref="B52" r:id="rId26" xr:uid="{815E3361-D856-455C-90E2-4EC5D0826158}"/>
    <hyperlink ref="A53" location="'Full Sheet'!265:265" display="Twitter" xr:uid="{ECC45015-B397-4AAA-99B0-E69B267449F6}"/>
    <hyperlink ref="B53" r:id="rId27" xr:uid="{D97D64C6-2398-4C22-B0B6-347365ABF23C}"/>
    <hyperlink ref="A54" location="'Full Sheet'!269:269" display="Webex" xr:uid="{49140BE7-478E-46B5-AD4C-CCEEF37AE3C3}"/>
    <hyperlink ref="B54" r:id="rId28" xr:uid="{987F970D-F9F7-48C6-A1B6-DC5DFD1F2E4A}"/>
    <hyperlink ref="A55" location="'Full Sheet'!273:273" display="WeChat" xr:uid="{7C0311DD-3605-4C3B-9EE1-B09A76B6662E}"/>
    <hyperlink ref="B55" r:id="rId29" xr:uid="{9C823D87-7F98-4769-A62B-7DDF170474CB}"/>
    <hyperlink ref="A56" location="'Full Sheet'!277:277" display="WikiMapia" xr:uid="{6CED3734-C384-4058-887A-9E88080DE34B}"/>
    <hyperlink ref="B56" r:id="rId30" location="lang=en&amp;lat=44.983742&amp;lon=-93.244915&amp;z=14&amp;m=w" xr:uid="{F518872E-63D3-4D6B-AAB5-8E4FA7DA0BEC}"/>
    <hyperlink ref="A57" location="'Full Sheet'!281:281" display="YouTube" xr:uid="{5ADFB791-236E-48A3-A2ED-D9BC508255D6}"/>
    <hyperlink ref="B57" r:id="rId31" xr:uid="{2349FB3F-D997-470A-8334-9770B34CB97F}"/>
    <hyperlink ref="A58" location="'Full Sheet'!285:285" display="Zoom" xr:uid="{39A69526-EFC0-48BF-BACB-6F9076BB03F9}"/>
    <hyperlink ref="B58" r:id="rId32" xr:uid="{62D7D99C-5116-4B7B-B77C-0CF4345DEF99}"/>
    <hyperlink ref="D2" location="FREE!A1" display="Free for Enterprise * Indicates a paid option exists. More in description." xr:uid="{1D8D36EA-9B72-43D1-88D2-E1CBA49BBBED}"/>
  </hyperlinks>
  <pageMargins left="0.7" right="0.7" top="0.75" bottom="0.75" header="0.3" footer="0.3"/>
  <pageSetup orientation="portrait" horizontalDpi="1200" verticalDpi="1200" r:id="rId33"/>
  <drawing r:id="rId34"/>
  <legacyDrawing r:id="rId35"/>
  <tableParts count="1">
    <tablePart r:id="rId36"/>
  </tableParts>
  <extLst>
    <ext xmlns:x15="http://schemas.microsoft.com/office/spreadsheetml/2010/11/main" uri="{3A4CF648-6AED-40f4-86FF-DC5316D8AED3}">
      <x14:slicerList xmlns:x14="http://schemas.microsoft.com/office/spreadsheetml/2009/9/main">
        <x14:slicer r:id="rId3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6474E-93EB-411F-AC1F-02F0ABDE17AD}">
  <sheetPr codeName="Sheet5">
    <tabColor theme="0"/>
  </sheetPr>
  <dimension ref="A1:H60"/>
  <sheetViews>
    <sheetView zoomScale="90" zoomScaleNormal="90" workbookViewId="0">
      <pane ySplit="1" topLeftCell="A2" activePane="bottomLeft" state="frozen"/>
      <selection pane="bottomLeft" activeCell="B2" sqref="B2"/>
    </sheetView>
  </sheetViews>
  <sheetFormatPr baseColWidth="10" defaultColWidth="8.83203125" defaultRowHeight="13"/>
  <cols>
    <col min="1" max="1" width="36.1640625" customWidth="1"/>
    <col min="2" max="2" width="37.1640625" customWidth="1"/>
    <col min="3" max="3" width="29.1640625" customWidth="1"/>
    <col min="4" max="4" width="29.83203125" customWidth="1"/>
    <col min="5" max="5" width="35.5" customWidth="1"/>
    <col min="6" max="6" width="21.5" customWidth="1"/>
    <col min="7" max="7" width="24.1640625" customWidth="1"/>
  </cols>
  <sheetData>
    <row r="1" spans="1:8" s="62" customFormat="1" ht="28.25" customHeight="1">
      <c r="A1" s="157" t="s">
        <v>337</v>
      </c>
      <c r="B1" s="157" t="s">
        <v>338</v>
      </c>
      <c r="C1" s="157" t="s">
        <v>339</v>
      </c>
      <c r="D1" s="157" t="s">
        <v>340</v>
      </c>
      <c r="E1" s="157" t="s">
        <v>342</v>
      </c>
      <c r="F1" s="157" t="s">
        <v>347</v>
      </c>
      <c r="G1" s="157" t="s">
        <v>348</v>
      </c>
    </row>
    <row r="2" spans="1:8" ht="70">
      <c r="A2" s="154" t="s">
        <v>149</v>
      </c>
      <c r="B2" s="154" t="s">
        <v>150</v>
      </c>
      <c r="C2" s="154" t="s">
        <v>151</v>
      </c>
      <c r="D2" s="154" t="s">
        <v>289</v>
      </c>
      <c r="E2" s="154" t="s">
        <v>503</v>
      </c>
      <c r="F2" s="154" t="s">
        <v>349</v>
      </c>
      <c r="G2" s="158" t="s">
        <v>485</v>
      </c>
      <c r="H2" s="153"/>
    </row>
    <row r="3" spans="1:8" ht="154">
      <c r="A3" s="154" t="s">
        <v>93</v>
      </c>
      <c r="B3" s="154" t="s">
        <v>152</v>
      </c>
      <c r="C3" s="154" t="s">
        <v>350</v>
      </c>
      <c r="D3" s="154" t="s">
        <v>154</v>
      </c>
      <c r="E3" s="154" t="s">
        <v>486</v>
      </c>
      <c r="F3" s="154" t="s">
        <v>502</v>
      </c>
      <c r="G3" s="158" t="s">
        <v>351</v>
      </c>
      <c r="H3" s="155"/>
    </row>
    <row r="4" spans="1:8" ht="126">
      <c r="A4" s="154" t="str">
        <f>HYPERLINK("https://www.mindmixer.com/","MindMixer")</f>
        <v>MindMixer</v>
      </c>
      <c r="B4" s="154" t="s">
        <v>152</v>
      </c>
      <c r="C4" s="154" t="s">
        <v>155</v>
      </c>
      <c r="D4" s="154" t="s">
        <v>156</v>
      </c>
      <c r="E4" s="154" t="s">
        <v>343</v>
      </c>
      <c r="F4" s="154" t="s">
        <v>352</v>
      </c>
      <c r="G4" s="154" t="s">
        <v>355</v>
      </c>
      <c r="H4" s="153"/>
    </row>
    <row r="5" spans="1:8" ht="238">
      <c r="A5" s="154" t="str">
        <f>HYPERLINK("http://app.mysidewalk.com/","mySidewalk")</f>
        <v>mySidewalk</v>
      </c>
      <c r="B5" s="154" t="s">
        <v>152</v>
      </c>
      <c r="C5" s="154" t="s">
        <v>157</v>
      </c>
      <c r="D5" s="154" t="s">
        <v>156</v>
      </c>
      <c r="E5" s="154" t="s">
        <v>488</v>
      </c>
      <c r="F5" s="154" t="s">
        <v>353</v>
      </c>
      <c r="G5" s="154" t="s">
        <v>354</v>
      </c>
      <c r="H5" s="153"/>
    </row>
    <row r="6" spans="1:8" ht="126">
      <c r="A6" s="154" t="s">
        <v>108</v>
      </c>
      <c r="B6" s="154" t="s">
        <v>152</v>
      </c>
      <c r="C6" s="154" t="s">
        <v>487</v>
      </c>
      <c r="D6" s="154" t="s">
        <v>159</v>
      </c>
      <c r="E6" s="154" t="s">
        <v>489</v>
      </c>
      <c r="F6" s="154" t="s">
        <v>356</v>
      </c>
      <c r="G6" s="154" t="s">
        <v>357</v>
      </c>
      <c r="H6" s="153"/>
    </row>
    <row r="7" spans="1:8" ht="182">
      <c r="A7" s="154" t="str">
        <f>HYPERLINK("https://communityviz.city-explained.com/index.html","Community Viz")</f>
        <v>Community Viz</v>
      </c>
      <c r="B7" s="154" t="s">
        <v>152</v>
      </c>
      <c r="C7" s="154" t="s">
        <v>160</v>
      </c>
      <c r="D7" s="154" t="s">
        <v>161</v>
      </c>
      <c r="E7" s="154" t="s">
        <v>490</v>
      </c>
      <c r="F7" s="154" t="s">
        <v>358</v>
      </c>
      <c r="G7" s="154" t="s">
        <v>359</v>
      </c>
      <c r="H7" s="153"/>
    </row>
    <row r="8" spans="1:8" ht="84">
      <c r="A8" s="154" t="s">
        <v>61</v>
      </c>
      <c r="B8" s="154" t="s">
        <v>152</v>
      </c>
      <c r="C8" s="154" t="s">
        <v>162</v>
      </c>
      <c r="D8" s="154" t="s">
        <v>163</v>
      </c>
      <c r="E8" s="154" t="s">
        <v>491</v>
      </c>
      <c r="F8" s="154" t="s">
        <v>358</v>
      </c>
      <c r="G8" s="154" t="s">
        <v>360</v>
      </c>
      <c r="H8" s="153"/>
    </row>
    <row r="9" spans="1:8" ht="98">
      <c r="A9" s="154" t="str">
        <f>HYPERLINK("https://photovoice.org/","Photo Voice")</f>
        <v>Photo Voice</v>
      </c>
      <c r="B9" s="154" t="s">
        <v>164</v>
      </c>
      <c r="C9" s="154" t="s">
        <v>165</v>
      </c>
      <c r="D9" s="154" t="s">
        <v>166</v>
      </c>
      <c r="E9" s="154" t="s">
        <v>362</v>
      </c>
      <c r="F9" s="154" t="s">
        <v>361</v>
      </c>
      <c r="G9" s="154" t="s">
        <v>363</v>
      </c>
      <c r="H9" s="153"/>
    </row>
    <row r="10" spans="1:8" ht="140">
      <c r="A10" s="154" t="str">
        <f>HYPERLINK("https://ctb.ku.edu/en","Community Tool Box")</f>
        <v>Community Tool Box</v>
      </c>
      <c r="B10" s="154" t="s">
        <v>164</v>
      </c>
      <c r="C10" s="154" t="s">
        <v>167</v>
      </c>
      <c r="D10" s="154" t="s">
        <v>168</v>
      </c>
      <c r="E10" s="154" t="s">
        <v>344</v>
      </c>
      <c r="F10" s="154" t="s">
        <v>364</v>
      </c>
      <c r="G10" s="154" t="s">
        <v>365</v>
      </c>
      <c r="H10" s="153"/>
    </row>
    <row r="11" spans="1:8" ht="238">
      <c r="A11" s="154" t="str">
        <f>HYPERLINK("https://www.bangthetable.com/","Bang the Table")</f>
        <v>Bang the Table</v>
      </c>
      <c r="B11" s="154" t="s">
        <v>169</v>
      </c>
      <c r="C11" s="154" t="s">
        <v>170</v>
      </c>
      <c r="D11" s="154" t="s">
        <v>171</v>
      </c>
      <c r="E11" s="154" t="s">
        <v>345</v>
      </c>
      <c r="F11" s="154" t="s">
        <v>352</v>
      </c>
      <c r="G11" s="154" t="s">
        <v>365</v>
      </c>
      <c r="H11" s="153"/>
    </row>
    <row r="12" spans="1:8" ht="126">
      <c r="A12" s="154" t="str">
        <f>HYPERLINK("http://citizenbudget.com/","Citizen Budget")</f>
        <v>Citizen Budget</v>
      </c>
      <c r="B12" s="154" t="s">
        <v>169</v>
      </c>
      <c r="C12" s="154" t="s">
        <v>172</v>
      </c>
      <c r="D12" s="154" t="s">
        <v>156</v>
      </c>
      <c r="E12" s="154" t="s">
        <v>367</v>
      </c>
      <c r="F12" s="154" t="s">
        <v>492</v>
      </c>
      <c r="G12" s="154" t="s">
        <v>493</v>
      </c>
      <c r="H12" s="153"/>
    </row>
    <row r="13" spans="1:8" ht="56">
      <c r="A13" s="154" t="str">
        <f>HYPERLINK("https://www.citizenlab.co/platform","Citizen Lab")</f>
        <v>Citizen Lab</v>
      </c>
      <c r="B13" s="154" t="s">
        <v>169</v>
      </c>
      <c r="C13" s="154" t="s">
        <v>496</v>
      </c>
      <c r="D13" s="154" t="s">
        <v>175</v>
      </c>
      <c r="E13" s="154" t="s">
        <v>495</v>
      </c>
      <c r="F13" s="154" t="s">
        <v>494</v>
      </c>
      <c r="G13" s="154" t="s">
        <v>497</v>
      </c>
      <c r="H13" s="153"/>
    </row>
    <row r="14" spans="1:8" ht="140">
      <c r="A14" s="154" t="s">
        <v>65</v>
      </c>
      <c r="B14" s="154" t="s">
        <v>169</v>
      </c>
      <c r="C14" s="154" t="s">
        <v>176</v>
      </c>
      <c r="D14" s="154" t="s">
        <v>177</v>
      </c>
      <c r="E14" s="154" t="s">
        <v>368</v>
      </c>
      <c r="F14" s="154" t="s">
        <v>498</v>
      </c>
      <c r="G14" s="154" t="s">
        <v>499</v>
      </c>
      <c r="H14" s="153"/>
    </row>
    <row r="15" spans="1:8" ht="56">
      <c r="A15" s="154" t="str">
        <f>HYPERLINK("https://engagementhub.com.au/","Engagement Hub")</f>
        <v>Engagement Hub</v>
      </c>
      <c r="B15" s="154" t="s">
        <v>169</v>
      </c>
      <c r="C15" s="154" t="s">
        <v>178</v>
      </c>
      <c r="D15" s="154" t="s">
        <v>175</v>
      </c>
      <c r="E15" s="154" t="s">
        <v>369</v>
      </c>
      <c r="F15" s="154" t="s">
        <v>370</v>
      </c>
      <c r="G15" s="154" t="s">
        <v>500</v>
      </c>
      <c r="H15" s="153"/>
    </row>
    <row r="16" spans="1:8" ht="56">
      <c r="A16" s="154" t="str">
        <f>HYPERLINK("https://www.enterprisecommunity.org/opportunity360/community-engagement-toolkit/engaging-plans","Engaging Plans")</f>
        <v>Engaging Plans</v>
      </c>
      <c r="B16" s="154" t="s">
        <v>169</v>
      </c>
      <c r="C16" s="154" t="s">
        <v>179</v>
      </c>
      <c r="D16" s="154" t="s">
        <v>180</v>
      </c>
      <c r="E16" s="154" t="s">
        <v>371</v>
      </c>
      <c r="F16" s="154" t="s">
        <v>372</v>
      </c>
      <c r="G16" s="154" t="s">
        <v>500</v>
      </c>
      <c r="H16" s="153"/>
    </row>
    <row r="17" spans="1:8" ht="126">
      <c r="A17" s="154" t="str">
        <f>HYPERLINK("https://www.enterprisecommunity.org/opportunity360/community-engagement-toolkit/engaging-plans","Enterprise Community")</f>
        <v>Enterprise Community</v>
      </c>
      <c r="B17" s="154" t="s">
        <v>169</v>
      </c>
      <c r="C17" s="154" t="s">
        <v>181</v>
      </c>
      <c r="D17" s="154" t="s">
        <v>182</v>
      </c>
      <c r="E17" s="154" t="s">
        <v>373</v>
      </c>
      <c r="F17" s="154" t="s">
        <v>374</v>
      </c>
      <c r="G17" s="154" t="s">
        <v>501</v>
      </c>
      <c r="H17" s="153"/>
    </row>
    <row r="18" spans="1:8" ht="98">
      <c r="A18" s="154" t="str">
        <f>HYPERLINK("http://ideascale.com/","IdeaScale")</f>
        <v>IdeaScale</v>
      </c>
      <c r="B18" s="154" t="s">
        <v>169</v>
      </c>
      <c r="C18" s="154" t="s">
        <v>183</v>
      </c>
      <c r="D18" s="154" t="s">
        <v>184</v>
      </c>
      <c r="E18" s="154" t="s">
        <v>377</v>
      </c>
      <c r="F18" s="154" t="s">
        <v>378</v>
      </c>
      <c r="G18" s="154" t="s">
        <v>375</v>
      </c>
      <c r="H18" s="153"/>
    </row>
    <row r="19" spans="1:8" ht="84">
      <c r="A19" s="154" t="s">
        <v>185</v>
      </c>
      <c r="B19" s="154" t="s">
        <v>169</v>
      </c>
      <c r="C19" s="154" t="s">
        <v>186</v>
      </c>
      <c r="D19" s="154" t="s">
        <v>168</v>
      </c>
      <c r="E19" s="154" t="s">
        <v>379</v>
      </c>
      <c r="F19" s="154" t="s">
        <v>380</v>
      </c>
      <c r="G19" s="154" t="s">
        <v>381</v>
      </c>
      <c r="H19" s="153"/>
    </row>
    <row r="20" spans="1:8" ht="112">
      <c r="A20" s="154" t="str">
        <f>HYPERLINK("https://metroquest.com/","Metro Quest")</f>
        <v>Metro Quest</v>
      </c>
      <c r="B20" s="154" t="s">
        <v>169</v>
      </c>
      <c r="C20" s="154" t="s">
        <v>187</v>
      </c>
      <c r="D20" s="154" t="s">
        <v>188</v>
      </c>
      <c r="E20" s="154" t="s">
        <v>382</v>
      </c>
      <c r="F20" s="154" t="s">
        <v>384</v>
      </c>
      <c r="G20" s="154" t="s">
        <v>383</v>
      </c>
      <c r="H20" s="153"/>
    </row>
    <row r="21" spans="1:8" ht="84">
      <c r="A21" s="154" t="s">
        <v>102</v>
      </c>
      <c r="B21" s="154" t="s">
        <v>169</v>
      </c>
      <c r="C21" s="154" t="s">
        <v>189</v>
      </c>
      <c r="D21" s="154" t="s">
        <v>190</v>
      </c>
      <c r="E21" s="154" t="s">
        <v>385</v>
      </c>
      <c r="F21" s="154" t="s">
        <v>386</v>
      </c>
      <c r="G21" s="154" t="s">
        <v>387</v>
      </c>
      <c r="H21" s="153"/>
    </row>
    <row r="22" spans="1:8" ht="112">
      <c r="A22" s="154" t="s">
        <v>104</v>
      </c>
      <c r="B22" s="154" t="s">
        <v>169</v>
      </c>
      <c r="C22" s="154" t="s">
        <v>191</v>
      </c>
      <c r="D22" s="154" t="s">
        <v>168</v>
      </c>
      <c r="E22" s="154" t="s">
        <v>388</v>
      </c>
      <c r="F22" s="154" t="s">
        <v>389</v>
      </c>
      <c r="G22" s="154" t="s">
        <v>390</v>
      </c>
      <c r="H22" s="153"/>
    </row>
    <row r="23" spans="1:8" ht="99" customHeight="1">
      <c r="A23" s="156" t="s">
        <v>117</v>
      </c>
      <c r="B23" s="154" t="s">
        <v>169</v>
      </c>
      <c r="C23" s="154" t="s">
        <v>192</v>
      </c>
      <c r="D23" s="154" t="s">
        <v>193</v>
      </c>
      <c r="E23" s="154" t="s">
        <v>391</v>
      </c>
      <c r="F23" s="154" t="s">
        <v>392</v>
      </c>
      <c r="G23" s="154" t="s">
        <v>393</v>
      </c>
      <c r="H23" s="153"/>
    </row>
    <row r="24" spans="1:8" ht="56">
      <c r="A24" s="154" t="str">
        <f>HYPERLINK("https://slack.com/","Slack")</f>
        <v>Slack</v>
      </c>
      <c r="B24" s="154" t="s">
        <v>169</v>
      </c>
      <c r="C24" s="154" t="s">
        <v>194</v>
      </c>
      <c r="D24" s="154" t="s">
        <v>195</v>
      </c>
      <c r="E24" s="154" t="s">
        <v>394</v>
      </c>
      <c r="F24" s="154" t="s">
        <v>395</v>
      </c>
      <c r="G24" s="154" t="s">
        <v>396</v>
      </c>
      <c r="H24" s="153"/>
    </row>
    <row r="25" spans="1:8" ht="56">
      <c r="A25" s="154" t="s">
        <v>129</v>
      </c>
      <c r="B25" s="154" t="s">
        <v>169</v>
      </c>
      <c r="C25" s="154" t="s">
        <v>196</v>
      </c>
      <c r="D25" s="154" t="s">
        <v>197</v>
      </c>
      <c r="E25" s="154" t="s">
        <v>397</v>
      </c>
      <c r="F25" s="154" t="s">
        <v>378</v>
      </c>
      <c r="G25" s="154" t="s">
        <v>398</v>
      </c>
      <c r="H25" s="153"/>
    </row>
    <row r="26" spans="1:8" ht="168">
      <c r="A26" s="154" t="str">
        <f>HYPERLINK("http://codigital.com/","Codigital")</f>
        <v>Codigital</v>
      </c>
      <c r="B26" s="154" t="s">
        <v>169</v>
      </c>
      <c r="C26" s="154" t="s">
        <v>198</v>
      </c>
      <c r="D26" s="154" t="s">
        <v>199</v>
      </c>
      <c r="E26" s="154" t="s">
        <v>400</v>
      </c>
      <c r="F26" s="154" t="s">
        <v>399</v>
      </c>
      <c r="G26" s="154" t="s">
        <v>401</v>
      </c>
      <c r="H26" s="153"/>
    </row>
    <row r="27" spans="1:8" ht="56">
      <c r="A27" s="154" t="str">
        <f>HYPERLINK("https://elab.emerson.edu/projects/community-planit","Community PlanIt")</f>
        <v>Community PlanIt</v>
      </c>
      <c r="B27" s="154" t="s">
        <v>169</v>
      </c>
      <c r="C27" s="154" t="s">
        <v>200</v>
      </c>
      <c r="D27" s="154" t="s">
        <v>168</v>
      </c>
      <c r="E27" s="154" t="s">
        <v>403</v>
      </c>
      <c r="F27" s="154" t="s">
        <v>402</v>
      </c>
      <c r="G27" s="154" t="s">
        <v>404</v>
      </c>
      <c r="H27" s="153"/>
    </row>
    <row r="28" spans="1:8" ht="126">
      <c r="A28" s="154" t="str">
        <f>HYPERLINK("https://www.courbanize.com/","coUrbanize")</f>
        <v>coUrbanize</v>
      </c>
      <c r="B28" s="154" t="s">
        <v>169</v>
      </c>
      <c r="C28" s="154" t="s">
        <v>201</v>
      </c>
      <c r="D28" s="154" t="s">
        <v>202</v>
      </c>
      <c r="E28" s="154" t="s">
        <v>406</v>
      </c>
      <c r="F28" s="154" t="s">
        <v>405</v>
      </c>
      <c r="G28" s="154" t="s">
        <v>404</v>
      </c>
      <c r="H28" s="153"/>
    </row>
    <row r="29" spans="1:8" ht="319">
      <c r="A29" s="154" t="str">
        <f>HYPERLINK("http://crowdgauge.org/","Crowd Guage")</f>
        <v>Crowd Guage</v>
      </c>
      <c r="B29" s="154" t="s">
        <v>169</v>
      </c>
      <c r="C29" s="154" t="s">
        <v>203</v>
      </c>
      <c r="D29" s="154" t="s">
        <v>204</v>
      </c>
      <c r="E29" s="154" t="s">
        <v>408</v>
      </c>
      <c r="F29" s="154" t="s">
        <v>407</v>
      </c>
      <c r="G29" s="154" t="s">
        <v>404</v>
      </c>
      <c r="H29" s="153"/>
    </row>
    <row r="30" spans="1:8" ht="168">
      <c r="A30" s="154" t="str">
        <f>HYPERLINK("https://konve.io/","Konveio")</f>
        <v>Konveio</v>
      </c>
      <c r="B30" s="154" t="s">
        <v>205</v>
      </c>
      <c r="C30" s="154" t="s">
        <v>290</v>
      </c>
      <c r="D30" s="154" t="s">
        <v>206</v>
      </c>
      <c r="E30" s="154" t="s">
        <v>409</v>
      </c>
      <c r="F30" s="154" t="s">
        <v>410</v>
      </c>
      <c r="G30" s="154" t="s">
        <v>411</v>
      </c>
      <c r="H30" s="153"/>
    </row>
    <row r="31" spans="1:8" ht="168">
      <c r="A31" s="154" t="s">
        <v>74</v>
      </c>
      <c r="B31" s="154" t="s">
        <v>207</v>
      </c>
      <c r="C31" s="154" t="s">
        <v>208</v>
      </c>
      <c r="D31" s="154" t="s">
        <v>209</v>
      </c>
      <c r="E31" s="154" t="s">
        <v>412</v>
      </c>
      <c r="F31" s="154" t="s">
        <v>416</v>
      </c>
      <c r="G31" s="154" t="s">
        <v>411</v>
      </c>
      <c r="H31" s="153"/>
    </row>
    <row r="32" spans="1:8" ht="84">
      <c r="A32" s="154" t="str">
        <f>HYPERLINK("http://fieldpapers.org/","Field Papers")</f>
        <v>Field Papers</v>
      </c>
      <c r="B32" s="154" t="s">
        <v>207</v>
      </c>
      <c r="C32" s="154" t="s">
        <v>210</v>
      </c>
      <c r="D32" s="154" t="s">
        <v>168</v>
      </c>
      <c r="E32" s="154" t="s">
        <v>413</v>
      </c>
      <c r="F32" s="154" t="s">
        <v>416</v>
      </c>
      <c r="G32" s="154" t="s">
        <v>411</v>
      </c>
      <c r="H32" s="153"/>
    </row>
    <row r="33" spans="1:8" ht="266">
      <c r="A33" s="154" t="str">
        <f>HYPERLINK("https://www.google.com/mymaps","Google My Maps")</f>
        <v>Google My Maps</v>
      </c>
      <c r="B33" s="154" t="s">
        <v>207</v>
      </c>
      <c r="C33" s="154" t="s">
        <v>211</v>
      </c>
      <c r="D33" s="154" t="s">
        <v>168</v>
      </c>
      <c r="E33" s="154" t="s">
        <v>414</v>
      </c>
      <c r="F33" s="154" t="s">
        <v>415</v>
      </c>
      <c r="G33" s="154" t="s">
        <v>411</v>
      </c>
      <c r="H33" s="153"/>
    </row>
    <row r="34" spans="1:8" ht="126">
      <c r="A34" s="154" t="str">
        <f>HYPERLINK("http://maptionnaire.com/","Maptionnaire")</f>
        <v>Maptionnaire</v>
      </c>
      <c r="B34" s="154" t="s">
        <v>207</v>
      </c>
      <c r="C34" s="154" t="s">
        <v>212</v>
      </c>
      <c r="D34" s="154" t="s">
        <v>213</v>
      </c>
      <c r="E34" s="154" t="s">
        <v>417</v>
      </c>
      <c r="F34" s="154" t="s">
        <v>415</v>
      </c>
      <c r="G34" s="154" t="s">
        <v>411</v>
      </c>
      <c r="H34" s="153"/>
    </row>
    <row r="35" spans="1:8" ht="70">
      <c r="A35" s="154" t="s">
        <v>120</v>
      </c>
      <c r="B35" s="154" t="s">
        <v>207</v>
      </c>
      <c r="C35" s="154" t="s">
        <v>214</v>
      </c>
      <c r="D35" s="154" t="s">
        <v>215</v>
      </c>
      <c r="E35" s="154" t="s">
        <v>418</v>
      </c>
      <c r="F35" s="154" t="s">
        <v>376</v>
      </c>
      <c r="G35" s="154" t="s">
        <v>419</v>
      </c>
      <c r="H35" s="153"/>
    </row>
    <row r="36" spans="1:8" ht="70">
      <c r="A36" s="154" t="s">
        <v>58</v>
      </c>
      <c r="B36" s="154" t="s">
        <v>207</v>
      </c>
      <c r="C36" s="154" t="s">
        <v>216</v>
      </c>
      <c r="D36" s="154" t="s">
        <v>217</v>
      </c>
      <c r="E36" s="154" t="s">
        <v>420</v>
      </c>
      <c r="F36" s="154" t="s">
        <v>421</v>
      </c>
      <c r="G36" s="154" t="s">
        <v>419</v>
      </c>
      <c r="H36" s="153"/>
    </row>
    <row r="37" spans="1:8" ht="70">
      <c r="A37" s="154" t="s">
        <v>68</v>
      </c>
      <c r="B37" s="154" t="s">
        <v>207</v>
      </c>
      <c r="C37" s="154" t="s">
        <v>218</v>
      </c>
      <c r="D37" s="154" t="s">
        <v>168</v>
      </c>
      <c r="E37" s="154" t="s">
        <v>422</v>
      </c>
      <c r="F37" s="154" t="s">
        <v>423</v>
      </c>
      <c r="G37" s="154" t="s">
        <v>419</v>
      </c>
      <c r="H37" s="153"/>
    </row>
    <row r="38" spans="1:8" ht="280">
      <c r="A38" s="154" t="s">
        <v>219</v>
      </c>
      <c r="B38" s="154" t="s">
        <v>220</v>
      </c>
      <c r="C38" s="154" t="s">
        <v>221</v>
      </c>
      <c r="D38" s="154" t="s">
        <v>204</v>
      </c>
      <c r="E38" s="154" t="s">
        <v>424</v>
      </c>
      <c r="F38" s="154" t="s">
        <v>424</v>
      </c>
      <c r="G38" s="154" t="s">
        <v>425</v>
      </c>
      <c r="H38" s="153"/>
    </row>
    <row r="39" spans="1:8" ht="112">
      <c r="A39" s="154" t="s">
        <v>138</v>
      </c>
      <c r="B39" s="154" t="s">
        <v>222</v>
      </c>
      <c r="C39" s="154" t="s">
        <v>223</v>
      </c>
      <c r="D39" s="154" t="s">
        <v>168</v>
      </c>
      <c r="E39" s="154" t="s">
        <v>426</v>
      </c>
      <c r="F39" s="154" t="s">
        <v>427</v>
      </c>
      <c r="G39" s="154" t="s">
        <v>428</v>
      </c>
      <c r="H39" s="153"/>
    </row>
    <row r="40" spans="1:8" ht="56">
      <c r="A40" s="154" t="s">
        <v>53</v>
      </c>
      <c r="B40" s="154" t="s">
        <v>224</v>
      </c>
      <c r="C40" s="154" t="s">
        <v>225</v>
      </c>
      <c r="D40" s="154" t="s">
        <v>202</v>
      </c>
      <c r="E40" s="154" t="s">
        <v>429</v>
      </c>
      <c r="F40" s="154" t="s">
        <v>430</v>
      </c>
      <c r="G40" s="154" t="s">
        <v>431</v>
      </c>
      <c r="H40" s="153"/>
    </row>
    <row r="41" spans="1:8" ht="182">
      <c r="A41" s="154" t="s">
        <v>106</v>
      </c>
      <c r="B41" s="154" t="s">
        <v>224</v>
      </c>
      <c r="C41" s="154" t="s">
        <v>291</v>
      </c>
      <c r="D41" s="154" t="s">
        <v>202</v>
      </c>
      <c r="E41" s="154" t="s">
        <v>366</v>
      </c>
      <c r="F41" s="154" t="s">
        <v>432</v>
      </c>
      <c r="G41" s="154" t="s">
        <v>433</v>
      </c>
      <c r="H41" s="153"/>
    </row>
    <row r="42" spans="1:8" ht="70">
      <c r="A42" s="154" t="s">
        <v>122</v>
      </c>
      <c r="B42" s="154" t="s">
        <v>224</v>
      </c>
      <c r="C42" s="154" t="s">
        <v>226</v>
      </c>
      <c r="D42" s="154" t="s">
        <v>227</v>
      </c>
      <c r="E42" s="154" t="s">
        <v>434</v>
      </c>
      <c r="F42" s="154" t="s">
        <v>435</v>
      </c>
      <c r="G42" s="154" t="s">
        <v>436</v>
      </c>
      <c r="H42" s="153"/>
    </row>
    <row r="43" spans="1:8" ht="84">
      <c r="A43" s="154" t="str">
        <f>HYPERLINK("https://anchor.fm/","Anchor")</f>
        <v>Anchor</v>
      </c>
      <c r="B43" s="154" t="s">
        <v>228</v>
      </c>
      <c r="C43" s="154" t="s">
        <v>437</v>
      </c>
      <c r="D43" s="154" t="s">
        <v>168</v>
      </c>
      <c r="E43" s="154" t="s">
        <v>438</v>
      </c>
      <c r="F43" s="154" t="s">
        <v>439</v>
      </c>
      <c r="G43" s="154" t="s">
        <v>440</v>
      </c>
      <c r="H43" s="153"/>
    </row>
    <row r="44" spans="1:8" ht="70">
      <c r="A44" s="154" t="s">
        <v>76</v>
      </c>
      <c r="B44" s="154" t="s">
        <v>229</v>
      </c>
      <c r="C44" s="154" t="s">
        <v>230</v>
      </c>
      <c r="D44" s="154" t="s">
        <v>231</v>
      </c>
      <c r="E44" s="154" t="s">
        <v>441</v>
      </c>
      <c r="F44" s="154" t="s">
        <v>442</v>
      </c>
      <c r="G44" s="154" t="s">
        <v>443</v>
      </c>
      <c r="H44" s="153"/>
    </row>
    <row r="45" spans="1:8" ht="84">
      <c r="A45" s="154" t="s">
        <v>89</v>
      </c>
      <c r="B45" s="154" t="s">
        <v>229</v>
      </c>
      <c r="C45" s="154" t="s">
        <v>232</v>
      </c>
      <c r="D45" s="154" t="s">
        <v>231</v>
      </c>
      <c r="E45" s="154" t="s">
        <v>444</v>
      </c>
      <c r="F45" s="154" t="s">
        <v>445</v>
      </c>
      <c r="G45" s="154" t="s">
        <v>446</v>
      </c>
      <c r="H45" s="153"/>
    </row>
    <row r="46" spans="1:8" ht="112">
      <c r="A46" s="154" t="s">
        <v>110</v>
      </c>
      <c r="B46" s="154" t="s">
        <v>229</v>
      </c>
      <c r="C46" s="154" t="s">
        <v>447</v>
      </c>
      <c r="D46" s="154" t="s">
        <v>166</v>
      </c>
      <c r="E46" s="154" t="s">
        <v>448</v>
      </c>
      <c r="F46" s="154" t="s">
        <v>449</v>
      </c>
      <c r="G46" s="154" t="s">
        <v>450</v>
      </c>
      <c r="H46" s="153"/>
    </row>
    <row r="47" spans="1:8" ht="42">
      <c r="A47" s="154" t="s">
        <v>131</v>
      </c>
      <c r="B47" s="154" t="s">
        <v>229</v>
      </c>
      <c r="C47" s="154" t="s">
        <v>233</v>
      </c>
      <c r="D47" s="154" t="s">
        <v>231</v>
      </c>
      <c r="E47" s="154" t="s">
        <v>444</v>
      </c>
      <c r="F47" s="154" t="s">
        <v>451</v>
      </c>
      <c r="G47" s="154" t="s">
        <v>452</v>
      </c>
      <c r="H47" s="153"/>
    </row>
    <row r="48" spans="1:8" ht="56">
      <c r="A48" s="154" t="s">
        <v>136</v>
      </c>
      <c r="B48" s="154" t="s">
        <v>229</v>
      </c>
      <c r="C48" s="154" t="s">
        <v>234</v>
      </c>
      <c r="D48" s="154" t="s">
        <v>166</v>
      </c>
      <c r="E48" s="154" t="s">
        <v>453</v>
      </c>
      <c r="F48" s="154" t="s">
        <v>454</v>
      </c>
      <c r="G48" s="154" t="s">
        <v>455</v>
      </c>
      <c r="H48" s="153"/>
    </row>
    <row r="49" spans="1:8" ht="56">
      <c r="A49" s="154" t="s">
        <v>140</v>
      </c>
      <c r="B49" s="154" t="s">
        <v>229</v>
      </c>
      <c r="C49" s="154" t="s">
        <v>235</v>
      </c>
      <c r="D49" s="154" t="s">
        <v>231</v>
      </c>
      <c r="E49" s="154" t="s">
        <v>456</v>
      </c>
      <c r="F49" s="154" t="s">
        <v>457</v>
      </c>
      <c r="G49" s="154" t="s">
        <v>458</v>
      </c>
      <c r="H49" s="153"/>
    </row>
    <row r="50" spans="1:8" ht="70">
      <c r="A50" s="154" t="s">
        <v>80</v>
      </c>
      <c r="B50" s="154" t="s">
        <v>236</v>
      </c>
      <c r="C50" s="154" t="s">
        <v>237</v>
      </c>
      <c r="D50" s="154" t="s">
        <v>238</v>
      </c>
      <c r="E50" s="154" t="s">
        <v>459</v>
      </c>
      <c r="F50" s="154" t="s">
        <v>460</v>
      </c>
      <c r="G50" s="154" t="s">
        <v>461</v>
      </c>
      <c r="H50" s="153"/>
    </row>
    <row r="51" spans="1:8" ht="56">
      <c r="A51" s="154" t="s">
        <v>97</v>
      </c>
      <c r="B51" s="154" t="s">
        <v>236</v>
      </c>
      <c r="C51" s="154" t="s">
        <v>239</v>
      </c>
      <c r="D51" s="154" t="s">
        <v>240</v>
      </c>
      <c r="E51" s="154" t="s">
        <v>462</v>
      </c>
      <c r="F51" s="154" t="s">
        <v>464</v>
      </c>
      <c r="G51" s="154" t="s">
        <v>463</v>
      </c>
      <c r="H51" s="153"/>
    </row>
    <row r="52" spans="1:8" ht="154">
      <c r="A52" s="154" t="s">
        <v>113</v>
      </c>
      <c r="B52" s="154" t="s">
        <v>236</v>
      </c>
      <c r="C52" s="154" t="s">
        <v>241</v>
      </c>
      <c r="D52" s="154" t="s">
        <v>242</v>
      </c>
      <c r="E52" s="154" t="s">
        <v>465</v>
      </c>
      <c r="F52" s="154" t="s">
        <v>466</v>
      </c>
      <c r="G52" s="154" t="s">
        <v>467</v>
      </c>
      <c r="H52" s="153"/>
    </row>
    <row r="53" spans="1:8" ht="168">
      <c r="A53" s="154" t="str">
        <f>HYPERLINK("http://surveygizmo.com/","Survey Gizmo")</f>
        <v>Survey Gizmo</v>
      </c>
      <c r="B53" s="154" t="s">
        <v>236</v>
      </c>
      <c r="C53" s="154" t="s">
        <v>243</v>
      </c>
      <c r="D53" s="154" t="s">
        <v>244</v>
      </c>
      <c r="E53" s="154" t="s">
        <v>468</v>
      </c>
      <c r="F53" s="154" t="s">
        <v>466</v>
      </c>
      <c r="G53" s="154" t="s">
        <v>469</v>
      </c>
      <c r="H53" s="153"/>
    </row>
    <row r="54" spans="1:8" ht="98">
      <c r="A54" s="154" t="s">
        <v>125</v>
      </c>
      <c r="B54" s="154" t="s">
        <v>236</v>
      </c>
      <c r="C54" s="154" t="s">
        <v>245</v>
      </c>
      <c r="D54" s="154" t="s">
        <v>471</v>
      </c>
      <c r="E54" s="154" t="s">
        <v>472</v>
      </c>
      <c r="F54" s="154" t="s">
        <v>466</v>
      </c>
      <c r="G54" s="154" t="s">
        <v>470</v>
      </c>
      <c r="H54" s="153"/>
    </row>
    <row r="55" spans="1:8" ht="126">
      <c r="A55" s="154" t="str">
        <f>HYPERLINK("http://textizen.com/","Textizen")</f>
        <v>Textizen</v>
      </c>
      <c r="B55" s="154" t="s">
        <v>236</v>
      </c>
      <c r="C55" s="154" t="s">
        <v>246</v>
      </c>
      <c r="D55" s="154" t="s">
        <v>247</v>
      </c>
      <c r="E55" s="154" t="s">
        <v>473</v>
      </c>
      <c r="F55" s="154" t="s">
        <v>474</v>
      </c>
      <c r="G55" s="154" t="s">
        <v>475</v>
      </c>
      <c r="H55" s="153"/>
    </row>
    <row r="56" spans="1:8" ht="56">
      <c r="A56" s="154" t="s">
        <v>83</v>
      </c>
      <c r="B56" s="154" t="s">
        <v>248</v>
      </c>
      <c r="C56" s="154" t="s">
        <v>249</v>
      </c>
      <c r="D56" s="154" t="s">
        <v>250</v>
      </c>
      <c r="E56" s="154" t="s">
        <v>476</v>
      </c>
      <c r="F56" s="154" t="s">
        <v>477</v>
      </c>
      <c r="G56" s="154" t="s">
        <v>478</v>
      </c>
      <c r="H56" s="153"/>
    </row>
    <row r="57" spans="1:8" ht="154">
      <c r="A57" s="154" t="s">
        <v>85</v>
      </c>
      <c r="B57" s="154" t="s">
        <v>248</v>
      </c>
      <c r="C57" s="154" t="s">
        <v>251</v>
      </c>
      <c r="D57" s="154" t="s">
        <v>252</v>
      </c>
      <c r="E57" s="154" t="s">
        <v>479</v>
      </c>
      <c r="F57" s="154" t="s">
        <v>480</v>
      </c>
      <c r="G57" s="154" t="s">
        <v>481</v>
      </c>
      <c r="H57" s="153"/>
    </row>
    <row r="58" spans="1:8" ht="112">
      <c r="A58" s="154" t="s">
        <v>115</v>
      </c>
      <c r="B58" s="154" t="s">
        <v>248</v>
      </c>
      <c r="C58" s="154" t="s">
        <v>253</v>
      </c>
      <c r="D58" s="154" t="s">
        <v>254</v>
      </c>
      <c r="E58" s="154" t="s">
        <v>482</v>
      </c>
      <c r="F58" s="154" t="s">
        <v>480</v>
      </c>
      <c r="G58" s="154" t="s">
        <v>481</v>
      </c>
      <c r="H58" s="153"/>
    </row>
    <row r="59" spans="1:8" ht="42">
      <c r="A59" s="154" t="s">
        <v>134</v>
      </c>
      <c r="B59" s="154" t="s">
        <v>248</v>
      </c>
      <c r="C59" s="154" t="s">
        <v>255</v>
      </c>
      <c r="D59" s="154" t="s">
        <v>256</v>
      </c>
      <c r="E59" s="154" t="s">
        <v>483</v>
      </c>
      <c r="F59" s="154" t="s">
        <v>480</v>
      </c>
      <c r="G59" s="154" t="s">
        <v>481</v>
      </c>
      <c r="H59" s="153"/>
    </row>
    <row r="60" spans="1:8" ht="28">
      <c r="A60" s="154" t="s">
        <v>142</v>
      </c>
      <c r="B60" s="154" t="s">
        <v>248</v>
      </c>
      <c r="C60" s="154" t="s">
        <v>255</v>
      </c>
      <c r="D60" s="154" t="s">
        <v>168</v>
      </c>
      <c r="E60" s="154" t="s">
        <v>484</v>
      </c>
      <c r="F60" s="154" t="s">
        <v>480</v>
      </c>
      <c r="G60" s="154" t="s">
        <v>481</v>
      </c>
      <c r="H60" s="153"/>
    </row>
  </sheetData>
  <conditionalFormatting sqref="A2:G60">
    <cfRule type="expression" dxfId="374" priority="1">
      <formula>MOD(ROW(),2)</formula>
    </cfRule>
  </conditionalFormatting>
  <hyperlinks>
    <hyperlink ref="A51" r:id="rId1" xr:uid="{7EFCBFD1-F0C1-4F9B-9AC1-94BE6D64F258}"/>
    <hyperlink ref="A23" r:id="rId2" xr:uid="{56435F18-6438-41E6-B0F1-6EAD498EA8CE}"/>
    <hyperlink ref="A8" r:id="rId3" xr:uid="{3D462B05-4B92-41B3-9161-7B385E0D3C16}"/>
  </hyperlinks>
  <pageMargins left="0.7" right="0.7" top="0.75" bottom="0.75" header="0.3" footer="0.3"/>
  <pageSetup orientation="portrait" horizontalDpi="1200" verticalDpi="120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outlinePr summaryBelow="0" summaryRight="0"/>
  </sheetPr>
  <dimension ref="A1:W25"/>
  <sheetViews>
    <sheetView zoomScaleNormal="100" workbookViewId="0"/>
  </sheetViews>
  <sheetFormatPr baseColWidth="10" defaultColWidth="14.5" defaultRowHeight="15.75" customHeight="1"/>
  <cols>
    <col min="1" max="1" width="24.6640625" customWidth="1"/>
    <col min="2" max="2" width="45.83203125" customWidth="1"/>
    <col min="3" max="3" width="22" customWidth="1"/>
    <col min="4" max="5" width="14.5" customWidth="1"/>
    <col min="6" max="6" width="23.83203125" customWidth="1"/>
    <col min="7" max="7" width="19.6640625" customWidth="1"/>
    <col min="8" max="8" width="48.33203125" customWidth="1"/>
    <col min="9" max="9" width="19.1640625" customWidth="1"/>
    <col min="10" max="10" width="28.83203125" customWidth="1"/>
    <col min="11" max="11" width="14.5" customWidth="1"/>
    <col min="12" max="12" width="31.1640625" customWidth="1"/>
    <col min="13" max="13" width="23.33203125" customWidth="1"/>
    <col min="14" max="14" width="20" customWidth="1"/>
    <col min="15" max="15" width="14.5" customWidth="1"/>
    <col min="16" max="16" width="19.1640625" customWidth="1"/>
    <col min="17" max="17" width="38" customWidth="1"/>
    <col min="18" max="18" width="32.5" customWidth="1"/>
    <col min="19" max="19" width="21.5" customWidth="1"/>
    <col min="20" max="20" width="21.6640625" customWidth="1"/>
    <col min="21" max="21" width="27.5" customWidth="1"/>
    <col min="22" max="22" width="21.6640625" customWidth="1"/>
    <col min="23" max="23" width="24.1640625" customWidth="1"/>
  </cols>
  <sheetData>
    <row r="1" spans="1:23" ht="15.75" customHeight="1">
      <c r="A1" s="127" t="s">
        <v>257</v>
      </c>
      <c r="B1" s="100" t="s">
        <v>258</v>
      </c>
      <c r="C1" s="118"/>
      <c r="D1" s="118"/>
      <c r="E1" s="118"/>
      <c r="F1" s="118"/>
      <c r="G1" s="118"/>
      <c r="H1" s="118"/>
      <c r="I1" s="118"/>
      <c r="J1" s="118"/>
      <c r="K1" s="118"/>
      <c r="L1" s="118"/>
      <c r="M1" s="118"/>
      <c r="N1" s="118"/>
      <c r="O1" s="118"/>
      <c r="P1" s="118"/>
      <c r="Q1" s="100" t="s">
        <v>259</v>
      </c>
      <c r="R1" s="118"/>
      <c r="S1" s="118"/>
      <c r="T1" s="118"/>
      <c r="U1" s="118"/>
      <c r="V1" s="118"/>
      <c r="W1" s="74" t="s">
        <v>3</v>
      </c>
    </row>
    <row r="2" spans="1:23" ht="28">
      <c r="A2" s="133" t="s">
        <v>292</v>
      </c>
      <c r="B2" s="126" t="s">
        <v>5</v>
      </c>
      <c r="C2" s="126" t="s">
        <v>6</v>
      </c>
      <c r="D2" s="126" t="s">
        <v>7</v>
      </c>
      <c r="E2" s="126" t="s">
        <v>8</v>
      </c>
      <c r="F2" s="126" t="s">
        <v>9</v>
      </c>
      <c r="G2" s="126" t="s">
        <v>10</v>
      </c>
      <c r="H2" s="126" t="s">
        <v>11</v>
      </c>
      <c r="I2" s="126" t="s">
        <v>12</v>
      </c>
      <c r="J2" s="126" t="s">
        <v>13</v>
      </c>
      <c r="K2" s="126" t="s">
        <v>14</v>
      </c>
      <c r="L2" s="126" t="s">
        <v>15</v>
      </c>
      <c r="M2" s="126" t="s">
        <v>16</v>
      </c>
      <c r="N2" s="126" t="s">
        <v>17</v>
      </c>
      <c r="O2" s="126" t="s">
        <v>18</v>
      </c>
      <c r="P2" s="126" t="s">
        <v>19</v>
      </c>
      <c r="Q2" s="126" t="s">
        <v>20</v>
      </c>
      <c r="R2" s="126" t="s">
        <v>21</v>
      </c>
      <c r="S2" s="126" t="s">
        <v>22</v>
      </c>
      <c r="T2" s="126" t="s">
        <v>23</v>
      </c>
      <c r="U2" s="126" t="s">
        <v>24</v>
      </c>
      <c r="V2" s="126" t="s">
        <v>25</v>
      </c>
      <c r="W2" s="126" t="s">
        <v>26</v>
      </c>
    </row>
    <row r="3" spans="1:23" ht="182">
      <c r="A3" s="79" t="s">
        <v>341</v>
      </c>
      <c r="B3" s="79" t="s">
        <v>27</v>
      </c>
      <c r="C3" s="79" t="s">
        <v>260</v>
      </c>
      <c r="D3" s="79" t="s">
        <v>28</v>
      </c>
      <c r="E3" s="79" t="s">
        <v>29</v>
      </c>
      <c r="F3" s="79" t="s">
        <v>30</v>
      </c>
      <c r="G3" s="79" t="s">
        <v>31</v>
      </c>
      <c r="H3" s="79" t="s">
        <v>32</v>
      </c>
      <c r="I3" s="79" t="s">
        <v>33</v>
      </c>
      <c r="J3" s="79" t="s">
        <v>34</v>
      </c>
      <c r="K3" s="79" t="s">
        <v>261</v>
      </c>
      <c r="L3" s="79" t="s">
        <v>36</v>
      </c>
      <c r="M3" s="79" t="s">
        <v>37</v>
      </c>
      <c r="N3" s="80" t="s">
        <v>38</v>
      </c>
      <c r="O3" s="79" t="s">
        <v>39</v>
      </c>
      <c r="P3" s="79" t="s">
        <v>40</v>
      </c>
      <c r="Q3" s="79" t="s">
        <v>41</v>
      </c>
      <c r="R3" s="79" t="s">
        <v>42</v>
      </c>
      <c r="S3" s="79" t="s">
        <v>43</v>
      </c>
      <c r="T3" s="79" t="s">
        <v>44</v>
      </c>
      <c r="U3" s="79" t="s">
        <v>45</v>
      </c>
      <c r="V3" s="79" t="s">
        <v>46</v>
      </c>
      <c r="W3" s="88"/>
    </row>
    <row r="4" spans="1:23" ht="14">
      <c r="A4" s="86" t="s">
        <v>76</v>
      </c>
      <c r="B4" s="83" t="s">
        <v>48</v>
      </c>
      <c r="C4" s="83" t="s">
        <v>48</v>
      </c>
      <c r="D4" s="83" t="s">
        <v>48</v>
      </c>
      <c r="E4" s="82" t="s">
        <v>48</v>
      </c>
      <c r="F4" s="82" t="s">
        <v>78</v>
      </c>
      <c r="G4" s="82" t="s">
        <v>48</v>
      </c>
      <c r="H4" s="83" t="s">
        <v>48</v>
      </c>
      <c r="I4" s="83" t="s">
        <v>48</v>
      </c>
      <c r="J4" s="83"/>
      <c r="K4" s="83" t="s">
        <v>48</v>
      </c>
      <c r="L4" s="83" t="s">
        <v>48</v>
      </c>
      <c r="M4" s="83"/>
      <c r="N4" s="83" t="s">
        <v>48</v>
      </c>
      <c r="O4" s="83"/>
      <c r="P4" s="83"/>
      <c r="Q4" s="83"/>
      <c r="R4" s="83"/>
      <c r="S4" s="83"/>
      <c r="T4" s="83"/>
      <c r="U4" s="83"/>
      <c r="V4" s="83" t="s">
        <v>48</v>
      </c>
      <c r="W4" s="131">
        <f t="shared" ref="W4:W25" si="0">COUNTIF(B4:V4,"x")</f>
        <v>11</v>
      </c>
    </row>
    <row r="5" spans="1:23" ht="14">
      <c r="A5" s="87" t="s">
        <v>134</v>
      </c>
      <c r="B5" s="84" t="s">
        <v>48</v>
      </c>
      <c r="C5" s="84" t="s">
        <v>48</v>
      </c>
      <c r="D5" s="84" t="s">
        <v>48</v>
      </c>
      <c r="E5" s="85" t="s">
        <v>48</v>
      </c>
      <c r="F5" s="85"/>
      <c r="G5" s="85"/>
      <c r="H5" s="84" t="s">
        <v>48</v>
      </c>
      <c r="I5" s="84" t="s">
        <v>48</v>
      </c>
      <c r="J5" s="84" t="s">
        <v>48</v>
      </c>
      <c r="K5" s="84" t="s">
        <v>48</v>
      </c>
      <c r="L5" s="84" t="s">
        <v>48</v>
      </c>
      <c r="M5" s="84" t="s">
        <v>48</v>
      </c>
      <c r="N5" s="84"/>
      <c r="O5" s="84"/>
      <c r="P5" s="84"/>
      <c r="Q5" s="84"/>
      <c r="R5" s="84"/>
      <c r="S5" s="84"/>
      <c r="T5" s="84"/>
      <c r="U5" s="84"/>
      <c r="V5" s="84"/>
      <c r="W5" s="132">
        <f t="shared" si="0"/>
        <v>10</v>
      </c>
    </row>
    <row r="6" spans="1:23" ht="14">
      <c r="A6" s="86" t="s">
        <v>142</v>
      </c>
      <c r="B6" s="83" t="s">
        <v>48</v>
      </c>
      <c r="C6" s="83" t="s">
        <v>48</v>
      </c>
      <c r="D6" s="83" t="s">
        <v>48</v>
      </c>
      <c r="E6" s="82" t="s">
        <v>48</v>
      </c>
      <c r="F6" s="82"/>
      <c r="G6" s="82"/>
      <c r="H6" s="83" t="s">
        <v>48</v>
      </c>
      <c r="I6" s="83" t="s">
        <v>48</v>
      </c>
      <c r="J6" s="83" t="s">
        <v>48</v>
      </c>
      <c r="K6" s="83" t="s">
        <v>48</v>
      </c>
      <c r="L6" s="83" t="s">
        <v>48</v>
      </c>
      <c r="M6" s="83" t="s">
        <v>48</v>
      </c>
      <c r="N6" s="83"/>
      <c r="O6" s="83"/>
      <c r="P6" s="83"/>
      <c r="Q6" s="83"/>
      <c r="R6" s="83"/>
      <c r="S6" s="83"/>
      <c r="T6" s="83"/>
      <c r="U6" s="83"/>
      <c r="V6" s="83"/>
      <c r="W6" s="131">
        <f t="shared" si="0"/>
        <v>10</v>
      </c>
    </row>
    <row r="7" spans="1:23" ht="14">
      <c r="A7" s="87" t="s">
        <v>89</v>
      </c>
      <c r="B7" s="84" t="s">
        <v>48</v>
      </c>
      <c r="C7" s="84" t="s">
        <v>48</v>
      </c>
      <c r="D7" s="84" t="s">
        <v>48</v>
      </c>
      <c r="E7" s="85" t="s">
        <v>48</v>
      </c>
      <c r="F7" s="85" t="s">
        <v>71</v>
      </c>
      <c r="G7" s="85" t="s">
        <v>48</v>
      </c>
      <c r="H7" s="84" t="s">
        <v>48</v>
      </c>
      <c r="I7" s="84" t="s">
        <v>48</v>
      </c>
      <c r="J7" s="84"/>
      <c r="K7" s="84"/>
      <c r="L7" s="84" t="s">
        <v>48</v>
      </c>
      <c r="M7" s="84"/>
      <c r="N7" s="84" t="s">
        <v>48</v>
      </c>
      <c r="O7" s="84"/>
      <c r="P7" s="84"/>
      <c r="Q7" s="84"/>
      <c r="R7" s="84"/>
      <c r="S7" s="84"/>
      <c r="T7" s="84"/>
      <c r="U7" s="84"/>
      <c r="V7" s="84" t="s">
        <v>48</v>
      </c>
      <c r="W7" s="132">
        <f t="shared" si="0"/>
        <v>10</v>
      </c>
    </row>
    <row r="8" spans="1:23" ht="14">
      <c r="A8" s="86" t="s">
        <v>131</v>
      </c>
      <c r="B8" s="83" t="s">
        <v>48</v>
      </c>
      <c r="C8" s="83" t="s">
        <v>48</v>
      </c>
      <c r="D8" s="83" t="s">
        <v>48</v>
      </c>
      <c r="E8" s="82" t="s">
        <v>48</v>
      </c>
      <c r="F8" s="82" t="s">
        <v>133</v>
      </c>
      <c r="G8" s="82" t="s">
        <v>48</v>
      </c>
      <c r="H8" s="83" t="s">
        <v>48</v>
      </c>
      <c r="I8" s="83" t="s">
        <v>48</v>
      </c>
      <c r="J8" s="83"/>
      <c r="K8" s="83"/>
      <c r="L8" s="83" t="s">
        <v>48</v>
      </c>
      <c r="M8" s="83"/>
      <c r="N8" s="83" t="s">
        <v>48</v>
      </c>
      <c r="O8" s="83"/>
      <c r="P8" s="83"/>
      <c r="Q8" s="83"/>
      <c r="R8" s="83"/>
      <c r="S8" s="83"/>
      <c r="T8" s="83"/>
      <c r="U8" s="83"/>
      <c r="V8" s="83" t="s">
        <v>48</v>
      </c>
      <c r="W8" s="131">
        <f t="shared" si="0"/>
        <v>10</v>
      </c>
    </row>
    <row r="9" spans="1:23" ht="14">
      <c r="A9" s="87" t="s">
        <v>140</v>
      </c>
      <c r="B9" s="85" t="s">
        <v>48</v>
      </c>
      <c r="C9" s="85" t="s">
        <v>48</v>
      </c>
      <c r="D9" s="85" t="s">
        <v>48</v>
      </c>
      <c r="E9" s="85" t="s">
        <v>48</v>
      </c>
      <c r="F9" s="85" t="s">
        <v>133</v>
      </c>
      <c r="G9" s="85" t="s">
        <v>48</v>
      </c>
      <c r="H9" s="85" t="s">
        <v>48</v>
      </c>
      <c r="I9" s="85" t="s">
        <v>48</v>
      </c>
      <c r="J9" s="84"/>
      <c r="K9" s="84"/>
      <c r="L9" s="84"/>
      <c r="M9" s="84"/>
      <c r="N9" s="85" t="s">
        <v>48</v>
      </c>
      <c r="O9" s="84"/>
      <c r="P9" s="84"/>
      <c r="Q9" s="84"/>
      <c r="R9" s="84"/>
      <c r="S9" s="84"/>
      <c r="T9" s="84"/>
      <c r="U9" s="84"/>
      <c r="V9" s="85" t="s">
        <v>48</v>
      </c>
      <c r="W9" s="132">
        <f t="shared" si="0"/>
        <v>9</v>
      </c>
    </row>
    <row r="10" spans="1:23" ht="14">
      <c r="A10" s="86" t="s">
        <v>110</v>
      </c>
      <c r="B10" s="83" t="s">
        <v>48</v>
      </c>
      <c r="C10" s="83" t="s">
        <v>48</v>
      </c>
      <c r="D10" s="83" t="s">
        <v>48</v>
      </c>
      <c r="E10" s="82" t="s">
        <v>48</v>
      </c>
      <c r="F10" s="82"/>
      <c r="G10" s="82" t="s">
        <v>48</v>
      </c>
      <c r="H10" s="83" t="s">
        <v>48</v>
      </c>
      <c r="I10" s="83" t="s">
        <v>48</v>
      </c>
      <c r="J10" s="83"/>
      <c r="K10" s="83"/>
      <c r="L10" s="83"/>
      <c r="M10" s="83"/>
      <c r="N10" s="83" t="s">
        <v>48</v>
      </c>
      <c r="O10" s="83"/>
      <c r="P10" s="83"/>
      <c r="Q10" s="83"/>
      <c r="R10" s="83"/>
      <c r="S10" s="83"/>
      <c r="T10" s="83"/>
      <c r="U10" s="83"/>
      <c r="V10" s="83"/>
      <c r="W10" s="131">
        <f t="shared" si="0"/>
        <v>8</v>
      </c>
    </row>
    <row r="11" spans="1:23" ht="14">
      <c r="A11" s="87" t="s">
        <v>97</v>
      </c>
      <c r="B11" s="84" t="s">
        <v>48</v>
      </c>
      <c r="C11" s="84" t="s">
        <v>56</v>
      </c>
      <c r="D11" s="84"/>
      <c r="E11" s="85" t="s">
        <v>48</v>
      </c>
      <c r="F11" s="85" t="s">
        <v>52</v>
      </c>
      <c r="G11" s="85"/>
      <c r="H11" s="84" t="s">
        <v>48</v>
      </c>
      <c r="I11" s="84" t="s">
        <v>48</v>
      </c>
      <c r="J11" s="84"/>
      <c r="K11" s="84" t="s">
        <v>48</v>
      </c>
      <c r="L11" s="84" t="s">
        <v>48</v>
      </c>
      <c r="M11" s="84" t="s">
        <v>48</v>
      </c>
      <c r="N11" s="84"/>
      <c r="O11" s="84"/>
      <c r="P11" s="84"/>
      <c r="Q11" s="84" t="s">
        <v>48</v>
      </c>
      <c r="R11" s="84"/>
      <c r="S11" s="84"/>
      <c r="T11" s="84"/>
      <c r="U11" s="84"/>
      <c r="V11" s="84"/>
      <c r="W11" s="132">
        <f t="shared" si="0"/>
        <v>8</v>
      </c>
    </row>
    <row r="12" spans="1:23" ht="14">
      <c r="A12" s="86" t="s">
        <v>91</v>
      </c>
      <c r="B12" s="83" t="s">
        <v>48</v>
      </c>
      <c r="C12" s="83" t="s">
        <v>56</v>
      </c>
      <c r="D12" s="83"/>
      <c r="E12" s="82" t="s">
        <v>48</v>
      </c>
      <c r="F12" s="82"/>
      <c r="G12" s="82" t="s">
        <v>48</v>
      </c>
      <c r="H12" s="83" t="s">
        <v>48</v>
      </c>
      <c r="I12" s="83" t="s">
        <v>48</v>
      </c>
      <c r="J12" s="83" t="s">
        <v>48</v>
      </c>
      <c r="K12" s="83" t="s">
        <v>48</v>
      </c>
      <c r="L12" s="83"/>
      <c r="M12" s="83"/>
      <c r="N12" s="83"/>
      <c r="O12" s="83"/>
      <c r="P12" s="83"/>
      <c r="Q12" s="83"/>
      <c r="R12" s="83" t="s">
        <v>48</v>
      </c>
      <c r="S12" s="83"/>
      <c r="T12" s="83"/>
      <c r="U12" s="83"/>
      <c r="V12" s="83"/>
      <c r="W12" s="131">
        <f t="shared" si="0"/>
        <v>8</v>
      </c>
    </row>
    <row r="13" spans="1:23" ht="14">
      <c r="A13" s="87" t="s">
        <v>80</v>
      </c>
      <c r="B13" s="84" t="s">
        <v>48</v>
      </c>
      <c r="C13" s="84" t="s">
        <v>48</v>
      </c>
      <c r="D13" s="84"/>
      <c r="E13" s="84" t="s">
        <v>48</v>
      </c>
      <c r="F13" s="84"/>
      <c r="G13" s="84" t="s">
        <v>48</v>
      </c>
      <c r="H13" s="84" t="s">
        <v>48</v>
      </c>
      <c r="I13" s="84" t="s">
        <v>48</v>
      </c>
      <c r="J13" s="84"/>
      <c r="K13" s="84" t="s">
        <v>48</v>
      </c>
      <c r="L13" s="84"/>
      <c r="M13" s="84"/>
      <c r="N13" s="84"/>
      <c r="O13" s="84"/>
      <c r="P13" s="84"/>
      <c r="Q13" s="84"/>
      <c r="R13" s="84"/>
      <c r="S13" s="84"/>
      <c r="T13" s="84"/>
      <c r="U13" s="84"/>
      <c r="V13" s="84"/>
      <c r="W13" s="132">
        <f t="shared" si="0"/>
        <v>7</v>
      </c>
    </row>
    <row r="14" spans="1:23" ht="14">
      <c r="A14" s="86" t="str">
        <f>HYPERLINK("https://anchor.fm/","Anchor")</f>
        <v>Anchor</v>
      </c>
      <c r="B14" s="82" t="s">
        <v>48</v>
      </c>
      <c r="C14" s="82" t="s">
        <v>48</v>
      </c>
      <c r="D14" s="83"/>
      <c r="E14" s="82" t="s">
        <v>48</v>
      </c>
      <c r="F14" s="82"/>
      <c r="G14" s="82"/>
      <c r="H14" s="82" t="s">
        <v>48</v>
      </c>
      <c r="I14" s="82" t="s">
        <v>48</v>
      </c>
      <c r="J14" s="83"/>
      <c r="K14" s="83"/>
      <c r="L14" s="83"/>
      <c r="M14" s="83"/>
      <c r="N14" s="83"/>
      <c r="O14" s="82" t="s">
        <v>48</v>
      </c>
      <c r="P14" s="83"/>
      <c r="Q14" s="83"/>
      <c r="R14" s="83"/>
      <c r="S14" s="83"/>
      <c r="T14" s="83"/>
      <c r="U14" s="83"/>
      <c r="V14" s="82" t="s">
        <v>48</v>
      </c>
      <c r="W14" s="131">
        <f t="shared" si="0"/>
        <v>7</v>
      </c>
    </row>
    <row r="15" spans="1:23" ht="14">
      <c r="A15" s="87" t="str">
        <f>HYPERLINK("https://www.google.com/mymaps","Google My Maps")</f>
        <v>Google My Maps</v>
      </c>
      <c r="B15" s="84" t="s">
        <v>48</v>
      </c>
      <c r="C15" s="84" t="s">
        <v>48</v>
      </c>
      <c r="D15" s="84" t="s">
        <v>48</v>
      </c>
      <c r="E15" s="84" t="s">
        <v>48</v>
      </c>
      <c r="F15" s="84"/>
      <c r="G15" s="84"/>
      <c r="H15" s="84" t="s">
        <v>48</v>
      </c>
      <c r="I15" s="84" t="s">
        <v>48</v>
      </c>
      <c r="J15" s="84"/>
      <c r="K15" s="84"/>
      <c r="L15" s="84"/>
      <c r="M15" s="84"/>
      <c r="N15" s="84"/>
      <c r="O15" s="84"/>
      <c r="P15" s="84"/>
      <c r="Q15" s="84"/>
      <c r="R15" s="84" t="s">
        <v>48</v>
      </c>
      <c r="S15" s="84"/>
      <c r="T15" s="84"/>
      <c r="U15" s="84"/>
      <c r="V15" s="84"/>
      <c r="W15" s="132">
        <f t="shared" si="0"/>
        <v>7</v>
      </c>
    </row>
    <row r="16" spans="1:23" ht="14">
      <c r="A16" s="86" t="s">
        <v>138</v>
      </c>
      <c r="B16" s="83" t="s">
        <v>48</v>
      </c>
      <c r="C16" s="83" t="s">
        <v>48</v>
      </c>
      <c r="D16" s="83"/>
      <c r="E16" s="83" t="s">
        <v>48</v>
      </c>
      <c r="F16" s="83"/>
      <c r="G16" s="83" t="s">
        <v>48</v>
      </c>
      <c r="H16" s="83"/>
      <c r="I16" s="83" t="s">
        <v>48</v>
      </c>
      <c r="J16" s="83"/>
      <c r="K16" s="83"/>
      <c r="L16" s="83" t="s">
        <v>48</v>
      </c>
      <c r="M16" s="83"/>
      <c r="N16" s="83"/>
      <c r="O16" s="83"/>
      <c r="P16" s="83"/>
      <c r="Q16" s="83"/>
      <c r="R16" s="83" t="s">
        <v>48</v>
      </c>
      <c r="S16" s="83"/>
      <c r="T16" s="83"/>
      <c r="U16" s="83"/>
      <c r="V16" s="83"/>
      <c r="W16" s="131">
        <f t="shared" si="0"/>
        <v>7</v>
      </c>
    </row>
    <row r="17" spans="1:23" ht="14">
      <c r="A17" s="87" t="s">
        <v>113</v>
      </c>
      <c r="B17" s="84" t="s">
        <v>48</v>
      </c>
      <c r="C17" s="84" t="s">
        <v>56</v>
      </c>
      <c r="D17" s="84"/>
      <c r="E17" s="84" t="s">
        <v>48</v>
      </c>
      <c r="F17" s="84"/>
      <c r="G17" s="84"/>
      <c r="H17" s="84" t="s">
        <v>48</v>
      </c>
      <c r="I17" s="84" t="s">
        <v>48</v>
      </c>
      <c r="J17" s="84" t="s">
        <v>48</v>
      </c>
      <c r="K17" s="84" t="s">
        <v>48</v>
      </c>
      <c r="L17" s="84"/>
      <c r="M17" s="84"/>
      <c r="N17" s="84"/>
      <c r="O17" s="84"/>
      <c r="P17" s="84"/>
      <c r="Q17" s="84"/>
      <c r="R17" s="84"/>
      <c r="S17" s="84"/>
      <c r="T17" s="84"/>
      <c r="U17" s="84"/>
      <c r="V17" s="84"/>
      <c r="W17" s="132">
        <f t="shared" si="0"/>
        <v>6</v>
      </c>
    </row>
    <row r="18" spans="1:23" ht="14">
      <c r="A18" s="86" t="str">
        <f>HYPERLINK("http://crowdgauge.org/","Crowd Guage")</f>
        <v>Crowd Guage</v>
      </c>
      <c r="B18" s="82" t="s">
        <v>48</v>
      </c>
      <c r="C18" s="82" t="s">
        <v>48</v>
      </c>
      <c r="D18" s="83"/>
      <c r="E18" s="82"/>
      <c r="F18" s="82"/>
      <c r="G18" s="82" t="s">
        <v>48</v>
      </c>
      <c r="H18" s="83"/>
      <c r="I18" s="82" t="s">
        <v>48</v>
      </c>
      <c r="J18" s="82" t="s">
        <v>48</v>
      </c>
      <c r="K18" s="83"/>
      <c r="L18" s="83"/>
      <c r="M18" s="83"/>
      <c r="N18" s="83"/>
      <c r="O18" s="83"/>
      <c r="P18" s="83"/>
      <c r="Q18" s="83"/>
      <c r="R18" s="83"/>
      <c r="S18" s="83"/>
      <c r="T18" s="83"/>
      <c r="U18" s="83"/>
      <c r="V18" s="83" t="s">
        <v>48</v>
      </c>
      <c r="W18" s="131">
        <f t="shared" si="0"/>
        <v>6</v>
      </c>
    </row>
    <row r="19" spans="1:23" ht="14">
      <c r="A19" s="87" t="s">
        <v>68</v>
      </c>
      <c r="B19" s="84" t="s">
        <v>48</v>
      </c>
      <c r="C19" s="84" t="s">
        <v>48</v>
      </c>
      <c r="D19" s="84" t="s">
        <v>48</v>
      </c>
      <c r="E19" s="84" t="s">
        <v>48</v>
      </c>
      <c r="F19" s="84"/>
      <c r="G19" s="84" t="s">
        <v>48</v>
      </c>
      <c r="H19" s="84"/>
      <c r="I19" s="84"/>
      <c r="J19" s="84"/>
      <c r="K19" s="84"/>
      <c r="L19" s="84"/>
      <c r="M19" s="84"/>
      <c r="N19" s="84"/>
      <c r="O19" s="84"/>
      <c r="P19" s="84"/>
      <c r="Q19" s="84"/>
      <c r="R19" s="84" t="s">
        <v>48</v>
      </c>
      <c r="S19" s="84"/>
      <c r="T19" s="84"/>
      <c r="U19" s="84"/>
      <c r="V19" s="84"/>
      <c r="W19" s="132">
        <f t="shared" si="0"/>
        <v>6</v>
      </c>
    </row>
    <row r="20" spans="1:23" ht="14">
      <c r="A20" s="86" t="s">
        <v>104</v>
      </c>
      <c r="B20" s="83" t="s">
        <v>48</v>
      </c>
      <c r="C20" s="83" t="s">
        <v>48</v>
      </c>
      <c r="D20" s="83" t="s">
        <v>48</v>
      </c>
      <c r="E20" s="83"/>
      <c r="F20" s="83"/>
      <c r="G20" s="83"/>
      <c r="H20" s="83" t="s">
        <v>48</v>
      </c>
      <c r="I20" s="83" t="s">
        <v>48</v>
      </c>
      <c r="J20" s="83"/>
      <c r="K20" s="83"/>
      <c r="L20" s="83"/>
      <c r="M20" s="83"/>
      <c r="N20" s="83"/>
      <c r="O20" s="83"/>
      <c r="P20" s="83"/>
      <c r="Q20" s="83" t="s">
        <v>48</v>
      </c>
      <c r="R20" s="83"/>
      <c r="S20" s="83"/>
      <c r="T20" s="83"/>
      <c r="U20" s="83"/>
      <c r="V20" s="83"/>
      <c r="W20" s="131">
        <f t="shared" si="0"/>
        <v>6</v>
      </c>
    </row>
    <row r="21" spans="1:23" ht="14">
      <c r="A21" s="87" t="str">
        <f>HYPERLINK("http://surveygizmo.com/","Survey Gizmo")</f>
        <v>Survey Gizmo</v>
      </c>
      <c r="B21" s="84" t="s">
        <v>48</v>
      </c>
      <c r="C21" s="84" t="s">
        <v>48</v>
      </c>
      <c r="D21" s="84"/>
      <c r="E21" s="84" t="s">
        <v>48</v>
      </c>
      <c r="F21" s="84"/>
      <c r="G21" s="84"/>
      <c r="H21" s="84"/>
      <c r="I21" s="84" t="s">
        <v>48</v>
      </c>
      <c r="J21" s="84"/>
      <c r="K21" s="84" t="s">
        <v>48</v>
      </c>
      <c r="L21" s="84"/>
      <c r="M21" s="84"/>
      <c r="N21" s="84"/>
      <c r="O21" s="84"/>
      <c r="P21" s="84"/>
      <c r="Q21" s="84"/>
      <c r="R21" s="84"/>
      <c r="S21" s="84"/>
      <c r="T21" s="84"/>
      <c r="U21" s="84"/>
      <c r="V21" s="84"/>
      <c r="W21" s="132">
        <f t="shared" si="0"/>
        <v>5</v>
      </c>
    </row>
    <row r="22" spans="1:23" ht="14">
      <c r="A22" s="86" t="str">
        <f>HYPERLINK("http://codigital.com/","Codigital")</f>
        <v>Codigital</v>
      </c>
      <c r="B22" s="83" t="s">
        <v>48</v>
      </c>
      <c r="C22" s="83" t="s">
        <v>56</v>
      </c>
      <c r="D22" s="83"/>
      <c r="E22" s="83" t="s">
        <v>48</v>
      </c>
      <c r="F22" s="83"/>
      <c r="G22" s="83" t="s">
        <v>48</v>
      </c>
      <c r="H22" s="83" t="s">
        <v>48</v>
      </c>
      <c r="I22" s="83"/>
      <c r="J22" s="83"/>
      <c r="K22" s="83"/>
      <c r="L22" s="83"/>
      <c r="M22" s="83"/>
      <c r="N22" s="83"/>
      <c r="O22" s="83"/>
      <c r="P22" s="83"/>
      <c r="Q22" s="83"/>
      <c r="R22" s="83"/>
      <c r="S22" s="83"/>
      <c r="T22" s="83"/>
      <c r="U22" s="83"/>
      <c r="V22" s="83"/>
      <c r="W22" s="131">
        <f t="shared" si="0"/>
        <v>4</v>
      </c>
    </row>
    <row r="23" spans="1:23" ht="14">
      <c r="A23" s="87" t="str">
        <f>HYPERLINK("https://elab.emerson.edu/projects/community-planit","Community PlanIt")</f>
        <v>Community PlanIt</v>
      </c>
      <c r="B23" s="84" t="s">
        <v>48</v>
      </c>
      <c r="C23" s="84" t="s">
        <v>48</v>
      </c>
      <c r="D23" s="84"/>
      <c r="E23" s="84"/>
      <c r="F23" s="84"/>
      <c r="G23" s="84"/>
      <c r="H23" s="84" t="s">
        <v>48</v>
      </c>
      <c r="I23" s="84"/>
      <c r="J23" s="84"/>
      <c r="K23" s="84" t="s">
        <v>48</v>
      </c>
      <c r="L23" s="84"/>
      <c r="M23" s="84"/>
      <c r="N23" s="84"/>
      <c r="O23" s="84"/>
      <c r="P23" s="84"/>
      <c r="Q23" s="84"/>
      <c r="R23" s="84"/>
      <c r="S23" s="84"/>
      <c r="T23" s="84"/>
      <c r="U23" s="84"/>
      <c r="V23" s="84"/>
      <c r="W23" s="132">
        <f t="shared" si="0"/>
        <v>4</v>
      </c>
    </row>
    <row r="24" spans="1:23" ht="14">
      <c r="A24" s="86" t="s">
        <v>125</v>
      </c>
      <c r="B24" s="82" t="s">
        <v>48</v>
      </c>
      <c r="C24" s="82" t="s">
        <v>56</v>
      </c>
      <c r="D24" s="83"/>
      <c r="E24" s="82" t="s">
        <v>48</v>
      </c>
      <c r="F24" s="83"/>
      <c r="G24" s="83"/>
      <c r="H24" s="83"/>
      <c r="I24" s="82" t="s">
        <v>48</v>
      </c>
      <c r="J24" s="83"/>
      <c r="K24" s="82" t="s">
        <v>48</v>
      </c>
      <c r="L24" s="83"/>
      <c r="M24" s="83"/>
      <c r="N24" s="83"/>
      <c r="O24" s="83"/>
      <c r="P24" s="83"/>
      <c r="Q24" s="83"/>
      <c r="R24" s="83"/>
      <c r="S24" s="83"/>
      <c r="T24" s="83"/>
      <c r="U24" s="83"/>
      <c r="V24" s="83"/>
      <c r="W24" s="131">
        <f t="shared" si="0"/>
        <v>4</v>
      </c>
    </row>
    <row r="25" spans="1:23" ht="14">
      <c r="A25" s="87" t="str">
        <f>HYPERLINK("http://fieldpapers.org/","Field Papers")</f>
        <v>Field Papers</v>
      </c>
      <c r="B25" s="84" t="s">
        <v>48</v>
      </c>
      <c r="C25" s="84" t="s">
        <v>48</v>
      </c>
      <c r="D25" s="84"/>
      <c r="E25" s="84" t="s">
        <v>48</v>
      </c>
      <c r="F25" s="84"/>
      <c r="G25" s="84"/>
      <c r="H25" s="84"/>
      <c r="I25" s="84"/>
      <c r="J25" s="84"/>
      <c r="K25" s="84"/>
      <c r="L25" s="84"/>
      <c r="M25" s="84"/>
      <c r="N25" s="84"/>
      <c r="O25" s="84"/>
      <c r="P25" s="84"/>
      <c r="Q25" s="84"/>
      <c r="R25" s="84" t="s">
        <v>48</v>
      </c>
      <c r="S25" s="84"/>
      <c r="T25" s="84"/>
      <c r="U25" s="84"/>
      <c r="V25" s="84"/>
      <c r="W25" s="132">
        <f t="shared" si="0"/>
        <v>4</v>
      </c>
    </row>
  </sheetData>
  <hyperlinks>
    <hyperlink ref="A4" r:id="rId1" xr:uid="{00000000-0004-0000-0200-000000000000}"/>
    <hyperlink ref="A5" r:id="rId2" xr:uid="{00000000-0004-0000-0200-000001000000}"/>
    <hyperlink ref="A6" r:id="rId3" xr:uid="{00000000-0004-0000-0200-000002000000}"/>
    <hyperlink ref="A7" r:id="rId4" xr:uid="{00000000-0004-0000-0200-000003000000}"/>
    <hyperlink ref="A8" r:id="rId5" xr:uid="{00000000-0004-0000-0200-000004000000}"/>
    <hyperlink ref="A9" r:id="rId6" xr:uid="{00000000-0004-0000-0200-000005000000}"/>
    <hyperlink ref="A10" r:id="rId7" xr:uid="{00000000-0004-0000-0200-000006000000}"/>
    <hyperlink ref="A11" r:id="rId8" xr:uid="{00000000-0004-0000-0200-000007000000}"/>
    <hyperlink ref="A12" r:id="rId9" xr:uid="{00000000-0004-0000-0200-000008000000}"/>
    <hyperlink ref="A13" r:id="rId10" xr:uid="{00000000-0004-0000-0200-000009000000}"/>
    <hyperlink ref="A16" r:id="rId11" location="lang=en&amp;lat=44.983742&amp;lon=-93.244915&amp;z=14&amp;m=w" xr:uid="{00000000-0004-0000-0200-00000A000000}"/>
    <hyperlink ref="A17" r:id="rId12" xr:uid="{00000000-0004-0000-0200-00000B000000}"/>
    <hyperlink ref="A19" r:id="rId13" xr:uid="{00000000-0004-0000-0200-00000C000000}"/>
    <hyperlink ref="A20" r:id="rId14" xr:uid="{00000000-0004-0000-0200-00000D000000}"/>
    <hyperlink ref="A24" r:id="rId15" xr:uid="{00000000-0004-0000-0200-00000E000000}"/>
  </hyperlinks>
  <pageMargins left="0.7" right="0.7" top="0.75" bottom="0.75" header="0.3" footer="0.3"/>
  <tableParts count="1">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outlinePr summaryBelow="0" summaryRight="0"/>
  </sheetPr>
  <dimension ref="A1:X24"/>
  <sheetViews>
    <sheetView workbookViewId="0"/>
  </sheetViews>
  <sheetFormatPr baseColWidth="10" defaultColWidth="14.5" defaultRowHeight="15.75" customHeight="1"/>
  <cols>
    <col min="3" max="3" width="21.5" customWidth="1"/>
    <col min="4" max="4" width="43.5" customWidth="1"/>
    <col min="5" max="5" width="31" customWidth="1"/>
  </cols>
  <sheetData>
    <row r="1" spans="1:24" ht="15.75" customHeight="1">
      <c r="A1" s="19"/>
      <c r="B1" s="20"/>
      <c r="C1" s="162" t="s">
        <v>144</v>
      </c>
      <c r="D1" s="163"/>
      <c r="E1" s="163"/>
    </row>
    <row r="2" spans="1:24" ht="15.75" customHeight="1">
      <c r="A2" s="21" t="s">
        <v>145</v>
      </c>
      <c r="B2" s="22"/>
      <c r="C2" s="21" t="s">
        <v>146</v>
      </c>
      <c r="D2" s="21" t="s">
        <v>147</v>
      </c>
      <c r="E2" s="21" t="s">
        <v>148</v>
      </c>
    </row>
    <row r="3" spans="1:24" ht="15.75" customHeight="1">
      <c r="A3" s="44" t="s">
        <v>283</v>
      </c>
      <c r="B3" s="42"/>
      <c r="C3" s="44" t="s">
        <v>150</v>
      </c>
      <c r="D3" s="44" t="s">
        <v>151</v>
      </c>
      <c r="E3" s="44" t="s">
        <v>284</v>
      </c>
      <c r="F3" s="45"/>
      <c r="G3" s="45"/>
      <c r="H3" s="45"/>
      <c r="I3" s="45"/>
      <c r="J3" s="45"/>
      <c r="K3" s="45"/>
      <c r="L3" s="45"/>
      <c r="M3" s="45"/>
      <c r="N3" s="45"/>
      <c r="O3" s="45"/>
      <c r="P3" s="45"/>
      <c r="Q3" s="45"/>
      <c r="R3" s="45"/>
      <c r="S3" s="45"/>
      <c r="T3" s="45"/>
      <c r="U3" s="45"/>
      <c r="V3" s="45"/>
      <c r="W3" s="45"/>
      <c r="X3" s="45"/>
    </row>
    <row r="4" spans="1:24" ht="15.75" customHeight="1">
      <c r="A4" s="46" t="str">
        <f>HYPERLINK("https://www.bangthetable.com/","Bang the Table")</f>
        <v>Bang the Table</v>
      </c>
      <c r="B4" s="26"/>
      <c r="C4" s="25" t="s">
        <v>169</v>
      </c>
      <c r="D4" s="25" t="s">
        <v>170</v>
      </c>
      <c r="E4" s="25" t="s">
        <v>171</v>
      </c>
      <c r="F4" s="45"/>
      <c r="G4" s="45"/>
      <c r="H4" s="45"/>
      <c r="I4" s="45"/>
      <c r="J4" s="45"/>
      <c r="K4" s="45"/>
      <c r="L4" s="45"/>
      <c r="M4" s="45"/>
      <c r="N4" s="45"/>
      <c r="O4" s="45"/>
      <c r="P4" s="45"/>
      <c r="Q4" s="45"/>
      <c r="R4" s="45"/>
      <c r="S4" s="45"/>
      <c r="T4" s="45"/>
      <c r="U4" s="45"/>
      <c r="V4" s="45"/>
      <c r="W4" s="45"/>
      <c r="X4" s="45"/>
    </row>
    <row r="5" spans="1:24" ht="15.75" customHeight="1">
      <c r="A5" s="47" t="str">
        <f>HYPERLINK("http://citizenbudget.com/","Citizen Budget")</f>
        <v>Citizen Budget</v>
      </c>
      <c r="B5" s="42"/>
      <c r="C5" s="48" t="s">
        <v>169</v>
      </c>
      <c r="D5" s="48" t="s">
        <v>172</v>
      </c>
      <c r="E5" s="48" t="s">
        <v>173</v>
      </c>
      <c r="F5" s="45"/>
      <c r="G5" s="45"/>
      <c r="H5" s="45"/>
      <c r="I5" s="45"/>
      <c r="J5" s="45"/>
      <c r="K5" s="45"/>
      <c r="L5" s="45"/>
      <c r="M5" s="45"/>
      <c r="N5" s="45"/>
      <c r="O5" s="45"/>
      <c r="P5" s="45"/>
      <c r="Q5" s="45"/>
      <c r="R5" s="45"/>
      <c r="S5" s="45"/>
      <c r="T5" s="45"/>
      <c r="U5" s="45"/>
      <c r="V5" s="45"/>
      <c r="W5" s="45"/>
      <c r="X5" s="45"/>
    </row>
    <row r="6" spans="1:24" ht="15.75" customHeight="1">
      <c r="A6" s="46" t="str">
        <f>HYPERLINK("https://www.citizenlab.co/platform","Citizen Lab")</f>
        <v>Citizen Lab</v>
      </c>
      <c r="B6" s="26"/>
      <c r="C6" s="25" t="s">
        <v>169</v>
      </c>
      <c r="D6" s="25" t="s">
        <v>174</v>
      </c>
      <c r="E6" s="25" t="s">
        <v>175</v>
      </c>
      <c r="F6" s="45"/>
      <c r="G6" s="45"/>
      <c r="H6" s="45"/>
      <c r="I6" s="45"/>
      <c r="J6" s="45"/>
      <c r="K6" s="45"/>
      <c r="L6" s="45"/>
      <c r="M6" s="45"/>
      <c r="N6" s="45"/>
      <c r="O6" s="45"/>
      <c r="P6" s="45"/>
      <c r="Q6" s="45"/>
      <c r="R6" s="45"/>
      <c r="S6" s="45"/>
      <c r="T6" s="45"/>
      <c r="U6" s="45"/>
      <c r="V6" s="45"/>
      <c r="W6" s="45"/>
      <c r="X6" s="45"/>
    </row>
    <row r="7" spans="1:24" ht="15.75" customHeight="1">
      <c r="A7" s="48" t="s">
        <v>53</v>
      </c>
      <c r="B7" s="42"/>
      <c r="C7" s="48" t="s">
        <v>224</v>
      </c>
      <c r="D7" s="48" t="s">
        <v>225</v>
      </c>
      <c r="E7" s="48" t="s">
        <v>202</v>
      </c>
      <c r="F7" s="45"/>
      <c r="G7" s="45"/>
      <c r="H7" s="45"/>
      <c r="I7" s="45"/>
      <c r="J7" s="45"/>
      <c r="K7" s="45"/>
      <c r="L7" s="45"/>
      <c r="M7" s="45"/>
      <c r="N7" s="45"/>
      <c r="O7" s="45"/>
      <c r="P7" s="45"/>
      <c r="Q7" s="45"/>
      <c r="R7" s="45"/>
      <c r="S7" s="45"/>
      <c r="T7" s="45"/>
      <c r="U7" s="45"/>
      <c r="V7" s="45"/>
      <c r="W7" s="45"/>
      <c r="X7" s="45"/>
    </row>
    <row r="8" spans="1:24" ht="15.75" customHeight="1">
      <c r="A8" s="46" t="str">
        <f>HYPERLINK("http://codigital.com/","Codigital")</f>
        <v>Codigital</v>
      </c>
      <c r="B8" s="26"/>
      <c r="C8" s="25" t="s">
        <v>169</v>
      </c>
      <c r="D8" s="25" t="s">
        <v>198</v>
      </c>
      <c r="E8" s="25" t="s">
        <v>199</v>
      </c>
      <c r="F8" s="45"/>
      <c r="G8" s="45"/>
      <c r="H8" s="45"/>
      <c r="I8" s="45"/>
      <c r="J8" s="45"/>
      <c r="K8" s="45"/>
      <c r="L8" s="45"/>
      <c r="M8" s="45"/>
      <c r="N8" s="45"/>
      <c r="O8" s="45"/>
      <c r="P8" s="45"/>
      <c r="Q8" s="45"/>
      <c r="R8" s="45"/>
      <c r="S8" s="45"/>
      <c r="T8" s="45"/>
      <c r="U8" s="45"/>
      <c r="V8" s="45"/>
      <c r="W8" s="45"/>
      <c r="X8" s="45"/>
    </row>
    <row r="9" spans="1:24" ht="15.75" customHeight="1">
      <c r="A9" s="47" t="s">
        <v>61</v>
      </c>
      <c r="B9" s="42"/>
      <c r="C9" s="48" t="s">
        <v>152</v>
      </c>
      <c r="D9" s="48" t="s">
        <v>162</v>
      </c>
      <c r="E9" s="48" t="s">
        <v>163</v>
      </c>
      <c r="F9" s="45"/>
      <c r="G9" s="45"/>
      <c r="H9" s="45"/>
      <c r="I9" s="45"/>
      <c r="J9" s="45"/>
      <c r="K9" s="45"/>
      <c r="L9" s="45"/>
      <c r="M9" s="45"/>
      <c r="N9" s="45"/>
      <c r="O9" s="45"/>
      <c r="P9" s="45"/>
      <c r="Q9" s="45"/>
      <c r="R9" s="45"/>
      <c r="S9" s="45"/>
      <c r="T9" s="45"/>
      <c r="U9" s="45"/>
      <c r="V9" s="45"/>
      <c r="W9" s="45"/>
      <c r="X9" s="45"/>
    </row>
    <row r="10" spans="1:24" ht="15.75" customHeight="1">
      <c r="A10" s="46" t="str">
        <f>HYPERLINK("https://www.courbanize.com/","coUrbanize")</f>
        <v>coUrbanize</v>
      </c>
      <c r="B10" s="26"/>
      <c r="C10" s="25" t="s">
        <v>169</v>
      </c>
      <c r="D10" s="25" t="s">
        <v>201</v>
      </c>
      <c r="E10" s="25" t="s">
        <v>202</v>
      </c>
      <c r="F10" s="45"/>
      <c r="G10" s="45"/>
      <c r="H10" s="45"/>
      <c r="I10" s="45"/>
      <c r="J10" s="45"/>
      <c r="K10" s="45"/>
      <c r="L10" s="45"/>
      <c r="M10" s="45"/>
      <c r="N10" s="45"/>
      <c r="O10" s="45"/>
      <c r="P10" s="45"/>
      <c r="Q10" s="45"/>
      <c r="R10" s="45"/>
      <c r="S10" s="45"/>
      <c r="T10" s="45"/>
      <c r="U10" s="45"/>
      <c r="V10" s="45"/>
      <c r="W10" s="45"/>
      <c r="X10" s="45"/>
    </row>
    <row r="11" spans="1:24" ht="15.75" customHeight="1">
      <c r="A11" s="48" t="s">
        <v>65</v>
      </c>
      <c r="B11" s="42"/>
      <c r="C11" s="48" t="s">
        <v>169</v>
      </c>
      <c r="D11" s="48" t="s">
        <v>176</v>
      </c>
      <c r="E11" s="48" t="s">
        <v>177</v>
      </c>
      <c r="F11" s="45"/>
      <c r="G11" s="45"/>
      <c r="H11" s="45"/>
      <c r="I11" s="45"/>
      <c r="J11" s="45"/>
      <c r="K11" s="45"/>
      <c r="L11" s="45"/>
      <c r="M11" s="45"/>
      <c r="N11" s="45"/>
      <c r="O11" s="45"/>
      <c r="P11" s="45"/>
      <c r="Q11" s="45"/>
      <c r="R11" s="45"/>
      <c r="S11" s="45"/>
      <c r="T11" s="45"/>
      <c r="U11" s="45"/>
      <c r="V11" s="45"/>
      <c r="W11" s="45"/>
      <c r="X11" s="45"/>
    </row>
    <row r="12" spans="1:24" ht="15.75" customHeight="1">
      <c r="A12" s="46" t="str">
        <f>HYPERLINK("https://engagementhub.com.au/","Engagement Hub")</f>
        <v>Engagement Hub</v>
      </c>
      <c r="B12" s="26"/>
      <c r="C12" s="25" t="s">
        <v>169</v>
      </c>
      <c r="D12" s="25" t="s">
        <v>178</v>
      </c>
      <c r="E12" s="25" t="s">
        <v>175</v>
      </c>
      <c r="F12" s="45"/>
      <c r="G12" s="45"/>
      <c r="H12" s="45"/>
      <c r="I12" s="45"/>
      <c r="J12" s="45"/>
      <c r="K12" s="45"/>
      <c r="L12" s="45"/>
      <c r="M12" s="45"/>
      <c r="N12" s="45"/>
      <c r="O12" s="45"/>
      <c r="P12" s="45"/>
      <c r="Q12" s="45"/>
      <c r="R12" s="45"/>
      <c r="S12" s="45"/>
      <c r="T12" s="45"/>
      <c r="U12" s="45"/>
      <c r="V12" s="45"/>
      <c r="W12" s="45"/>
      <c r="X12" s="45"/>
    </row>
    <row r="13" spans="1:24" ht="15.75" customHeight="1">
      <c r="A13" s="47" t="str">
        <f>HYPERLINK("https://www.enterprisecommunity.org/opportunity360/community-engagement-toolkit/engaging-plans","Enterprise Community")</f>
        <v>Enterprise Community</v>
      </c>
      <c r="B13" s="42"/>
      <c r="C13" s="48" t="s">
        <v>169</v>
      </c>
      <c r="D13" s="48" t="s">
        <v>181</v>
      </c>
      <c r="E13" s="48" t="s">
        <v>182</v>
      </c>
      <c r="F13" s="45"/>
      <c r="G13" s="45"/>
      <c r="H13" s="45"/>
      <c r="I13" s="45"/>
      <c r="J13" s="45"/>
      <c r="K13" s="45"/>
      <c r="L13" s="45"/>
      <c r="M13" s="45"/>
      <c r="N13" s="45"/>
      <c r="O13" s="45"/>
      <c r="P13" s="45"/>
      <c r="Q13" s="45"/>
      <c r="R13" s="45"/>
      <c r="S13" s="45"/>
      <c r="T13" s="45"/>
      <c r="U13" s="45"/>
      <c r="V13" s="45"/>
      <c r="W13" s="45"/>
      <c r="X13" s="45"/>
    </row>
    <row r="14" spans="1:24" ht="15.75" customHeight="1">
      <c r="A14" s="25" t="s">
        <v>74</v>
      </c>
      <c r="B14" s="26"/>
      <c r="C14" s="25" t="s">
        <v>207</v>
      </c>
      <c r="D14" s="25" t="s">
        <v>208</v>
      </c>
      <c r="E14" s="25" t="s">
        <v>209</v>
      </c>
      <c r="F14" s="45"/>
      <c r="G14" s="45"/>
      <c r="H14" s="45"/>
      <c r="I14" s="45"/>
      <c r="J14" s="45"/>
      <c r="K14" s="45"/>
      <c r="L14" s="45"/>
      <c r="M14" s="45"/>
      <c r="N14" s="45"/>
      <c r="O14" s="45"/>
      <c r="P14" s="45"/>
      <c r="Q14" s="45"/>
      <c r="R14" s="45"/>
      <c r="S14" s="45"/>
      <c r="T14" s="45"/>
      <c r="U14" s="45"/>
      <c r="V14" s="45"/>
      <c r="W14" s="45"/>
      <c r="X14" s="45"/>
    </row>
    <row r="15" spans="1:24" ht="15.75" customHeight="1">
      <c r="A15" s="48" t="s">
        <v>93</v>
      </c>
      <c r="B15" s="42"/>
      <c r="C15" s="48" t="s">
        <v>152</v>
      </c>
      <c r="D15" s="48" t="s">
        <v>153</v>
      </c>
      <c r="E15" s="48" t="s">
        <v>154</v>
      </c>
      <c r="F15" s="45"/>
      <c r="G15" s="45"/>
      <c r="H15" s="45"/>
      <c r="I15" s="45"/>
      <c r="J15" s="45"/>
      <c r="K15" s="45"/>
      <c r="L15" s="45"/>
      <c r="M15" s="45"/>
      <c r="N15" s="45"/>
      <c r="O15" s="45"/>
      <c r="P15" s="45"/>
      <c r="Q15" s="45"/>
      <c r="R15" s="45"/>
      <c r="S15" s="45"/>
      <c r="T15" s="45"/>
      <c r="U15" s="45"/>
      <c r="V15" s="45"/>
      <c r="W15" s="45"/>
      <c r="X15" s="45"/>
    </row>
    <row r="16" spans="1:24" ht="15.75" customHeight="1">
      <c r="A16" s="46" t="str">
        <f>HYPERLINK("https://metroquest.com/","Metro Quest")</f>
        <v>Metro Quest</v>
      </c>
      <c r="B16" s="26"/>
      <c r="C16" s="25" t="s">
        <v>169</v>
      </c>
      <c r="D16" s="25" t="s">
        <v>187</v>
      </c>
      <c r="E16" s="25" t="s">
        <v>188</v>
      </c>
      <c r="F16" s="45"/>
      <c r="G16" s="45"/>
      <c r="H16" s="45"/>
      <c r="I16" s="45"/>
      <c r="J16" s="45"/>
      <c r="K16" s="45"/>
      <c r="L16" s="45"/>
      <c r="M16" s="45"/>
      <c r="N16" s="45"/>
      <c r="O16" s="45"/>
      <c r="P16" s="45"/>
      <c r="Q16" s="45"/>
      <c r="R16" s="45"/>
      <c r="S16" s="45"/>
      <c r="T16" s="45"/>
      <c r="U16" s="45"/>
      <c r="V16" s="45"/>
      <c r="W16" s="45"/>
      <c r="X16" s="45"/>
    </row>
    <row r="17" spans="1:24" ht="15.75" customHeight="1">
      <c r="A17" s="47" t="str">
        <f>HYPERLINK("https://www.mindmixer.com/","MindMixer")</f>
        <v>MindMixer</v>
      </c>
      <c r="B17" s="42"/>
      <c r="C17" s="48" t="s">
        <v>152</v>
      </c>
      <c r="D17" s="48" t="s">
        <v>155</v>
      </c>
      <c r="E17" s="48" t="s">
        <v>156</v>
      </c>
      <c r="F17" s="45"/>
      <c r="G17" s="45"/>
      <c r="H17" s="45"/>
      <c r="I17" s="45"/>
      <c r="J17" s="45"/>
      <c r="K17" s="45"/>
      <c r="L17" s="45"/>
      <c r="M17" s="45"/>
      <c r="N17" s="45"/>
      <c r="O17" s="45"/>
      <c r="P17" s="45"/>
      <c r="Q17" s="45"/>
      <c r="R17" s="45"/>
      <c r="S17" s="45"/>
      <c r="T17" s="45"/>
      <c r="U17" s="45"/>
      <c r="V17" s="45"/>
      <c r="W17" s="45"/>
      <c r="X17" s="45"/>
    </row>
    <row r="18" spans="1:24" ht="15.75" customHeight="1">
      <c r="A18" s="46" t="str">
        <f>HYPERLINK("http://app.mysidewalk.com/","mySidewalk")</f>
        <v>mySidewalk</v>
      </c>
      <c r="B18" s="26"/>
      <c r="C18" s="25" t="s">
        <v>152</v>
      </c>
      <c r="D18" s="49" t="s">
        <v>285</v>
      </c>
      <c r="E18" s="25" t="s">
        <v>156</v>
      </c>
      <c r="F18" s="45"/>
      <c r="G18" s="45"/>
      <c r="H18" s="45"/>
      <c r="I18" s="45"/>
      <c r="J18" s="45"/>
      <c r="K18" s="45"/>
      <c r="L18" s="45"/>
      <c r="M18" s="45"/>
      <c r="N18" s="45"/>
      <c r="O18" s="45"/>
      <c r="P18" s="45"/>
      <c r="Q18" s="45"/>
      <c r="R18" s="45"/>
      <c r="S18" s="45"/>
      <c r="T18" s="45"/>
      <c r="U18" s="45"/>
      <c r="V18" s="45"/>
      <c r="W18" s="45"/>
      <c r="X18" s="45"/>
    </row>
    <row r="19" spans="1:24" ht="15.75" customHeight="1">
      <c r="A19" s="48" t="s">
        <v>102</v>
      </c>
      <c r="B19" s="42"/>
      <c r="C19" s="48" t="s">
        <v>169</v>
      </c>
      <c r="D19" s="48" t="s">
        <v>189</v>
      </c>
      <c r="E19" s="48" t="s">
        <v>190</v>
      </c>
      <c r="F19" s="45"/>
      <c r="G19" s="45"/>
      <c r="H19" s="45"/>
      <c r="I19" s="45"/>
      <c r="J19" s="45"/>
      <c r="K19" s="45"/>
      <c r="L19" s="45"/>
      <c r="M19" s="45"/>
      <c r="N19" s="45"/>
      <c r="O19" s="45"/>
      <c r="P19" s="45"/>
      <c r="Q19" s="45"/>
      <c r="R19" s="45"/>
      <c r="S19" s="45"/>
      <c r="T19" s="45"/>
      <c r="U19" s="45"/>
      <c r="V19" s="45"/>
      <c r="W19" s="45"/>
      <c r="X19" s="45"/>
    </row>
    <row r="20" spans="1:24" ht="15.75" customHeight="1">
      <c r="A20" s="25" t="s">
        <v>106</v>
      </c>
      <c r="B20" s="26"/>
      <c r="C20" s="25" t="s">
        <v>224</v>
      </c>
      <c r="D20" s="49" t="s">
        <v>286</v>
      </c>
      <c r="E20" s="25" t="s">
        <v>202</v>
      </c>
      <c r="F20" s="45"/>
      <c r="G20" s="45"/>
      <c r="H20" s="45"/>
      <c r="I20" s="45"/>
      <c r="J20" s="45"/>
      <c r="K20" s="45"/>
      <c r="L20" s="45"/>
      <c r="M20" s="45"/>
      <c r="N20" s="45"/>
      <c r="O20" s="45"/>
      <c r="P20" s="45"/>
      <c r="Q20" s="45"/>
      <c r="R20" s="45"/>
      <c r="S20" s="45"/>
      <c r="T20" s="45"/>
      <c r="U20" s="45"/>
      <c r="V20" s="45"/>
      <c r="W20" s="45"/>
      <c r="X20" s="45"/>
    </row>
    <row r="21" spans="1:24" ht="15.75" customHeight="1">
      <c r="A21" s="48" t="s">
        <v>120</v>
      </c>
      <c r="B21" s="42"/>
      <c r="C21" s="48" t="s">
        <v>207</v>
      </c>
      <c r="D21" s="48" t="s">
        <v>214</v>
      </c>
      <c r="E21" s="48" t="s">
        <v>215</v>
      </c>
      <c r="F21" s="45"/>
      <c r="G21" s="45"/>
      <c r="H21" s="45"/>
      <c r="I21" s="45"/>
      <c r="J21" s="45"/>
      <c r="K21" s="45"/>
      <c r="L21" s="45"/>
      <c r="M21" s="45"/>
      <c r="N21" s="45"/>
      <c r="O21" s="45"/>
      <c r="P21" s="45"/>
      <c r="Q21" s="45"/>
      <c r="R21" s="45"/>
      <c r="S21" s="45"/>
      <c r="T21" s="45"/>
      <c r="U21" s="45"/>
      <c r="V21" s="45"/>
      <c r="W21" s="45"/>
      <c r="X21" s="45"/>
    </row>
    <row r="22" spans="1:24" ht="15.75" customHeight="1">
      <c r="A22" s="25" t="s">
        <v>122</v>
      </c>
      <c r="B22" s="26"/>
      <c r="C22" s="25" t="s">
        <v>224</v>
      </c>
      <c r="D22" s="25" t="s">
        <v>226</v>
      </c>
      <c r="E22" s="25" t="s">
        <v>227</v>
      </c>
      <c r="F22" s="45"/>
      <c r="G22" s="45"/>
      <c r="H22" s="45"/>
      <c r="I22" s="45"/>
      <c r="J22" s="45"/>
      <c r="K22" s="45"/>
      <c r="L22" s="45"/>
      <c r="M22" s="45"/>
      <c r="N22" s="45"/>
      <c r="O22" s="45"/>
      <c r="P22" s="45"/>
      <c r="Q22" s="45"/>
      <c r="R22" s="45"/>
      <c r="S22" s="45"/>
      <c r="T22" s="45"/>
      <c r="U22" s="45"/>
      <c r="V22" s="45"/>
      <c r="W22" s="45"/>
      <c r="X22" s="45"/>
    </row>
    <row r="23" spans="1:24" ht="15.75" customHeight="1">
      <c r="A23" s="47" t="str">
        <f>HYPERLINK("http://textizen.com/","Textizen")</f>
        <v>Textizen</v>
      </c>
      <c r="B23" s="42"/>
      <c r="C23" s="48" t="s">
        <v>236</v>
      </c>
      <c r="D23" s="48" t="s">
        <v>246</v>
      </c>
      <c r="E23" s="48" t="s">
        <v>247</v>
      </c>
      <c r="F23" s="45"/>
      <c r="G23" s="45"/>
      <c r="H23" s="45"/>
      <c r="I23" s="45"/>
      <c r="J23" s="45"/>
      <c r="K23" s="45"/>
      <c r="L23" s="45"/>
      <c r="M23" s="45"/>
      <c r="N23" s="45"/>
      <c r="O23" s="45"/>
      <c r="P23" s="45"/>
      <c r="Q23" s="45"/>
      <c r="R23" s="45"/>
      <c r="S23" s="45"/>
      <c r="T23" s="45"/>
      <c r="U23" s="45"/>
      <c r="V23" s="45"/>
      <c r="W23" s="45"/>
      <c r="X23" s="45"/>
    </row>
    <row r="24" spans="1:24" ht="15.75" customHeight="1">
      <c r="A24" s="25" t="s">
        <v>129</v>
      </c>
      <c r="B24" s="26"/>
      <c r="C24" s="25" t="s">
        <v>169</v>
      </c>
      <c r="D24" s="25" t="s">
        <v>196</v>
      </c>
      <c r="E24" s="25" t="s">
        <v>197</v>
      </c>
      <c r="F24" s="45"/>
      <c r="G24" s="45"/>
      <c r="H24" s="45"/>
      <c r="I24" s="45"/>
      <c r="J24" s="45"/>
      <c r="K24" s="45"/>
      <c r="L24" s="45"/>
      <c r="M24" s="45"/>
      <c r="N24" s="45"/>
      <c r="O24" s="45"/>
      <c r="P24" s="45"/>
      <c r="Q24" s="45"/>
      <c r="R24" s="45"/>
      <c r="S24" s="45"/>
      <c r="T24" s="45"/>
      <c r="U24" s="45"/>
      <c r="V24" s="45"/>
      <c r="W24" s="45"/>
      <c r="X24" s="45"/>
    </row>
  </sheetData>
  <autoFilter ref="A3:E24" xr:uid="{00000000-0009-0000-0000-000016000000}">
    <sortState xmlns:xlrd2="http://schemas.microsoft.com/office/spreadsheetml/2017/richdata2" ref="A3:E24">
      <sortCondition ref="A3:A24"/>
    </sortState>
  </autoFilter>
  <mergeCells count="1">
    <mergeCell ref="C1:E1"/>
  </mergeCells>
  <hyperlinks>
    <hyperlink ref="A9" r:id="rId1" xr:uid="{00000000-0004-0000-1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outlinePr summaryBelow="0" summaryRight="0"/>
  </sheetPr>
  <dimension ref="A1:X16"/>
  <sheetViews>
    <sheetView workbookViewId="0"/>
  </sheetViews>
  <sheetFormatPr baseColWidth="10" defaultColWidth="14.5" defaultRowHeight="15.75" customHeight="1"/>
  <cols>
    <col min="4" max="4" width="33.6640625" customWidth="1"/>
    <col min="5" max="5" width="23.5" customWidth="1"/>
  </cols>
  <sheetData>
    <row r="1" spans="1:24" ht="15.75" customHeight="1">
      <c r="A1" s="19"/>
      <c r="B1" s="20"/>
      <c r="C1" s="162" t="s">
        <v>144</v>
      </c>
      <c r="D1" s="163"/>
      <c r="E1" s="163"/>
      <c r="F1" s="45"/>
      <c r="G1" s="45"/>
      <c r="H1" s="45"/>
      <c r="I1" s="45"/>
      <c r="J1" s="45"/>
      <c r="K1" s="45"/>
      <c r="L1" s="45"/>
      <c r="M1" s="45"/>
      <c r="N1" s="45"/>
      <c r="O1" s="45"/>
      <c r="P1" s="45"/>
      <c r="Q1" s="45"/>
      <c r="R1" s="45"/>
      <c r="S1" s="45"/>
      <c r="T1" s="45"/>
      <c r="U1" s="45"/>
      <c r="V1" s="45"/>
      <c r="W1" s="45"/>
      <c r="X1" s="45"/>
    </row>
    <row r="2" spans="1:24" ht="15.75" customHeight="1">
      <c r="A2" s="21" t="s">
        <v>145</v>
      </c>
      <c r="B2" s="22"/>
      <c r="C2" s="21" t="s">
        <v>146</v>
      </c>
      <c r="D2" s="21" t="s">
        <v>147</v>
      </c>
      <c r="E2" s="21" t="s">
        <v>148</v>
      </c>
      <c r="F2" s="45"/>
      <c r="G2" s="45"/>
      <c r="H2" s="45"/>
      <c r="I2" s="45"/>
      <c r="J2" s="45"/>
      <c r="K2" s="45"/>
      <c r="L2" s="45"/>
      <c r="M2" s="45"/>
      <c r="N2" s="45"/>
      <c r="O2" s="45"/>
      <c r="P2" s="45"/>
      <c r="Q2" s="45"/>
      <c r="R2" s="45"/>
      <c r="S2" s="45"/>
      <c r="T2" s="45"/>
      <c r="U2" s="45"/>
      <c r="V2" s="45"/>
      <c r="W2" s="45"/>
      <c r="X2" s="45"/>
    </row>
    <row r="3" spans="1:24" ht="15.75" customHeight="1">
      <c r="A3" s="50" t="s">
        <v>58</v>
      </c>
      <c r="B3" s="51"/>
      <c r="C3" s="50" t="s">
        <v>207</v>
      </c>
      <c r="D3" s="50" t="s">
        <v>216</v>
      </c>
      <c r="E3" s="50" t="s">
        <v>217</v>
      </c>
      <c r="F3" s="45"/>
      <c r="G3" s="45"/>
      <c r="H3" s="45"/>
      <c r="I3" s="45"/>
      <c r="J3" s="45"/>
      <c r="K3" s="45"/>
      <c r="L3" s="45"/>
      <c r="M3" s="45"/>
      <c r="N3" s="45"/>
      <c r="O3" s="45"/>
      <c r="P3" s="45"/>
      <c r="Q3" s="45"/>
      <c r="R3" s="45"/>
      <c r="S3" s="45"/>
      <c r="T3" s="45"/>
      <c r="U3" s="45"/>
      <c r="V3" s="45"/>
      <c r="W3" s="45"/>
      <c r="X3" s="45"/>
    </row>
    <row r="4" spans="1:24" ht="15.75" customHeight="1">
      <c r="A4" s="52" t="str">
        <f>HYPERLINK("https://communityviz.city-explained.com/index.html","Community Viz")</f>
        <v>Community Viz</v>
      </c>
      <c r="B4" s="51"/>
      <c r="C4" s="50" t="s">
        <v>152</v>
      </c>
      <c r="D4" s="50" t="s">
        <v>160</v>
      </c>
      <c r="E4" s="50" t="s">
        <v>161</v>
      </c>
      <c r="F4" s="45"/>
      <c r="G4" s="45"/>
      <c r="H4" s="45"/>
      <c r="I4" s="45"/>
      <c r="J4" s="45"/>
      <c r="K4" s="45"/>
      <c r="L4" s="45"/>
      <c r="M4" s="45"/>
      <c r="N4" s="45"/>
      <c r="O4" s="45"/>
      <c r="P4" s="45"/>
      <c r="Q4" s="45"/>
      <c r="R4" s="45"/>
      <c r="S4" s="45"/>
      <c r="T4" s="45"/>
      <c r="U4" s="45"/>
      <c r="V4" s="45"/>
      <c r="W4" s="45"/>
      <c r="X4" s="45"/>
    </row>
    <row r="5" spans="1:24" ht="15.75" customHeight="1">
      <c r="A5" s="53" t="str">
        <f>HYPERLINK("https://www.enterprisecommunity.org/opportunity360/community-engagement-toolkit/engaging-plans","Engaging Plans")</f>
        <v>Engaging Plans</v>
      </c>
      <c r="B5" s="51"/>
      <c r="C5" s="54" t="s">
        <v>169</v>
      </c>
      <c r="D5" s="54" t="s">
        <v>179</v>
      </c>
      <c r="E5" s="54" t="s">
        <v>180</v>
      </c>
      <c r="F5" s="45"/>
      <c r="G5" s="45"/>
      <c r="H5" s="45"/>
      <c r="I5" s="45"/>
      <c r="J5" s="45"/>
      <c r="K5" s="45"/>
      <c r="L5" s="45"/>
      <c r="M5" s="45"/>
      <c r="N5" s="45"/>
      <c r="O5" s="45"/>
      <c r="P5" s="45"/>
      <c r="Q5" s="45"/>
      <c r="R5" s="45"/>
      <c r="S5" s="45"/>
      <c r="T5" s="45"/>
      <c r="U5" s="45"/>
      <c r="V5" s="45"/>
      <c r="W5" s="45"/>
      <c r="X5" s="45"/>
    </row>
    <row r="6" spans="1:24" ht="15.75" customHeight="1">
      <c r="A6" s="50" t="s">
        <v>83</v>
      </c>
      <c r="B6" s="51"/>
      <c r="C6" s="50" t="s">
        <v>248</v>
      </c>
      <c r="D6" s="50" t="s">
        <v>249</v>
      </c>
      <c r="E6" s="50" t="s">
        <v>250</v>
      </c>
      <c r="F6" s="45"/>
      <c r="G6" s="45"/>
      <c r="H6" s="45"/>
      <c r="I6" s="45"/>
      <c r="J6" s="45"/>
      <c r="K6" s="45"/>
      <c r="L6" s="45"/>
      <c r="M6" s="45"/>
      <c r="N6" s="45"/>
      <c r="O6" s="45"/>
      <c r="P6" s="45"/>
      <c r="Q6" s="45"/>
      <c r="R6" s="45"/>
      <c r="S6" s="45"/>
      <c r="T6" s="45"/>
      <c r="U6" s="45"/>
      <c r="V6" s="45"/>
      <c r="W6" s="45"/>
      <c r="X6" s="45"/>
    </row>
    <row r="7" spans="1:24" ht="15.75" customHeight="1">
      <c r="A7" s="54" t="s">
        <v>85</v>
      </c>
      <c r="B7" s="51"/>
      <c r="C7" s="54" t="s">
        <v>248</v>
      </c>
      <c r="D7" s="54" t="s">
        <v>251</v>
      </c>
      <c r="E7" s="54" t="s">
        <v>252</v>
      </c>
      <c r="F7" s="45"/>
      <c r="G7" s="45"/>
      <c r="H7" s="45"/>
      <c r="I7" s="45"/>
      <c r="J7" s="45"/>
      <c r="K7" s="45"/>
      <c r="L7" s="45"/>
      <c r="M7" s="45"/>
      <c r="N7" s="45"/>
      <c r="O7" s="45"/>
      <c r="P7" s="45"/>
      <c r="Q7" s="45"/>
      <c r="R7" s="45"/>
      <c r="S7" s="45"/>
      <c r="T7" s="45"/>
      <c r="U7" s="45"/>
      <c r="V7" s="45"/>
      <c r="W7" s="45"/>
      <c r="X7" s="45"/>
    </row>
    <row r="8" spans="1:24" ht="15.75" customHeight="1">
      <c r="A8" s="52" t="str">
        <f>HYPERLINK("http://maptionnaire.com/","Maptionnaire")</f>
        <v>Maptionnaire</v>
      </c>
      <c r="B8" s="51"/>
      <c r="C8" s="50" t="s">
        <v>207</v>
      </c>
      <c r="D8" s="50" t="s">
        <v>212</v>
      </c>
      <c r="E8" s="50" t="s">
        <v>213</v>
      </c>
      <c r="F8" s="45"/>
      <c r="G8" s="45"/>
      <c r="H8" s="45"/>
      <c r="I8" s="45"/>
      <c r="J8" s="45"/>
      <c r="K8" s="45"/>
      <c r="L8" s="45"/>
      <c r="M8" s="45"/>
      <c r="N8" s="45"/>
      <c r="O8" s="45"/>
      <c r="P8" s="45"/>
      <c r="Q8" s="45"/>
      <c r="R8" s="45"/>
      <c r="S8" s="45"/>
      <c r="T8" s="45"/>
      <c r="U8" s="45"/>
      <c r="V8" s="45"/>
      <c r="W8" s="45"/>
      <c r="X8" s="45"/>
    </row>
    <row r="9" spans="1:24" ht="15.75" customHeight="1">
      <c r="A9" s="53" t="s">
        <v>97</v>
      </c>
      <c r="B9" s="51"/>
      <c r="C9" s="54" t="s">
        <v>236</v>
      </c>
      <c r="D9" s="54" t="s">
        <v>239</v>
      </c>
      <c r="E9" s="54" t="s">
        <v>240</v>
      </c>
      <c r="F9" s="45"/>
      <c r="G9" s="45"/>
      <c r="H9" s="45"/>
      <c r="I9" s="45"/>
      <c r="J9" s="45"/>
      <c r="K9" s="45"/>
      <c r="L9" s="45"/>
      <c r="M9" s="45"/>
      <c r="N9" s="45"/>
      <c r="O9" s="45"/>
      <c r="P9" s="45"/>
      <c r="Q9" s="45"/>
      <c r="R9" s="45"/>
      <c r="S9" s="45"/>
      <c r="T9" s="45"/>
      <c r="U9" s="45"/>
      <c r="V9" s="45"/>
      <c r="W9" s="45"/>
      <c r="X9" s="45"/>
    </row>
    <row r="10" spans="1:24" ht="15.75" customHeight="1">
      <c r="A10" s="54" t="s">
        <v>108</v>
      </c>
      <c r="B10" s="51"/>
      <c r="C10" s="54" t="s">
        <v>152</v>
      </c>
      <c r="D10" s="54" t="s">
        <v>158</v>
      </c>
      <c r="E10" s="54" t="s">
        <v>159</v>
      </c>
      <c r="F10" s="45"/>
      <c r="G10" s="45"/>
      <c r="H10" s="45"/>
      <c r="I10" s="45"/>
      <c r="J10" s="45"/>
      <c r="K10" s="45"/>
      <c r="L10" s="45"/>
      <c r="M10" s="45"/>
      <c r="N10" s="45"/>
      <c r="O10" s="45"/>
      <c r="P10" s="45"/>
      <c r="Q10" s="45"/>
      <c r="R10" s="45"/>
      <c r="S10" s="45"/>
      <c r="T10" s="45"/>
      <c r="U10" s="45"/>
      <c r="V10" s="45"/>
      <c r="W10" s="45"/>
      <c r="X10" s="45"/>
    </row>
    <row r="11" spans="1:24" ht="15.75" customHeight="1">
      <c r="A11" s="50" t="s">
        <v>113</v>
      </c>
      <c r="B11" s="51"/>
      <c r="C11" s="50" t="s">
        <v>236</v>
      </c>
      <c r="D11" s="50" t="s">
        <v>241</v>
      </c>
      <c r="E11" s="50" t="s">
        <v>242</v>
      </c>
      <c r="F11" s="45"/>
      <c r="G11" s="45"/>
      <c r="H11" s="45"/>
      <c r="I11" s="45"/>
      <c r="J11" s="45"/>
      <c r="K11" s="45"/>
      <c r="L11" s="45"/>
      <c r="M11" s="45"/>
      <c r="N11" s="45"/>
      <c r="O11" s="45"/>
      <c r="P11" s="45"/>
      <c r="Q11" s="45"/>
      <c r="R11" s="45"/>
      <c r="S11" s="45"/>
      <c r="T11" s="45"/>
      <c r="U11" s="45"/>
      <c r="V11" s="45"/>
      <c r="W11" s="45"/>
      <c r="X11" s="45"/>
    </row>
    <row r="12" spans="1:24" ht="15.75" customHeight="1">
      <c r="A12" s="50" t="s">
        <v>115</v>
      </c>
      <c r="B12" s="51"/>
      <c r="C12" s="50" t="s">
        <v>248</v>
      </c>
      <c r="D12" s="50" t="s">
        <v>253</v>
      </c>
      <c r="E12" s="50" t="s">
        <v>254</v>
      </c>
      <c r="F12" s="45"/>
      <c r="G12" s="45"/>
      <c r="H12" s="45"/>
      <c r="I12" s="45"/>
      <c r="J12" s="45"/>
      <c r="K12" s="45"/>
      <c r="L12" s="45"/>
      <c r="M12" s="45"/>
      <c r="N12" s="45"/>
      <c r="O12" s="45"/>
      <c r="P12" s="45"/>
      <c r="Q12" s="45"/>
      <c r="R12" s="45"/>
      <c r="S12" s="45"/>
      <c r="T12" s="45"/>
      <c r="U12" s="45"/>
      <c r="V12" s="45"/>
      <c r="W12" s="45"/>
      <c r="X12" s="45"/>
    </row>
    <row r="13" spans="1:24" ht="15.75" customHeight="1">
      <c r="A13" s="55" t="s">
        <v>117</v>
      </c>
      <c r="B13" s="51"/>
      <c r="C13" s="50" t="s">
        <v>169</v>
      </c>
      <c r="D13" s="50" t="s">
        <v>192</v>
      </c>
      <c r="E13" s="50" t="s">
        <v>193</v>
      </c>
      <c r="F13" s="45"/>
      <c r="G13" s="45"/>
      <c r="H13" s="45"/>
      <c r="I13" s="45"/>
      <c r="J13" s="45"/>
      <c r="K13" s="45"/>
      <c r="L13" s="45"/>
      <c r="M13" s="45"/>
      <c r="N13" s="45"/>
      <c r="O13" s="45"/>
      <c r="P13" s="45"/>
      <c r="Q13" s="45"/>
      <c r="R13" s="45"/>
      <c r="S13" s="45"/>
      <c r="T13" s="45"/>
      <c r="U13" s="45"/>
      <c r="V13" s="45"/>
      <c r="W13" s="45"/>
      <c r="X13" s="45"/>
    </row>
    <row r="14" spans="1:24" ht="15.75" customHeight="1">
      <c r="A14" s="53" t="str">
        <f>HYPERLINK("https://slack.com/","Slack")</f>
        <v>Slack</v>
      </c>
      <c r="B14" s="51"/>
      <c r="C14" s="54" t="s">
        <v>169</v>
      </c>
      <c r="D14" s="54" t="s">
        <v>194</v>
      </c>
      <c r="E14" s="54" t="s">
        <v>195</v>
      </c>
      <c r="F14" s="45"/>
      <c r="G14" s="45"/>
      <c r="H14" s="45"/>
      <c r="I14" s="45"/>
      <c r="J14" s="45"/>
      <c r="K14" s="45"/>
      <c r="L14" s="45"/>
      <c r="M14" s="45"/>
      <c r="N14" s="45"/>
      <c r="O14" s="45"/>
      <c r="P14" s="45"/>
      <c r="Q14" s="45"/>
      <c r="R14" s="45"/>
      <c r="S14" s="45"/>
      <c r="T14" s="45"/>
      <c r="U14" s="45"/>
      <c r="V14" s="45"/>
      <c r="W14" s="45"/>
      <c r="X14" s="45"/>
    </row>
    <row r="15" spans="1:24" ht="15.75" customHeight="1">
      <c r="A15" s="53" t="str">
        <f>HYPERLINK("http://surveygizmo.com/","Survey Gizmo")</f>
        <v>Survey Gizmo</v>
      </c>
      <c r="B15" s="51"/>
      <c r="C15" s="54" t="s">
        <v>236</v>
      </c>
      <c r="D15" s="54" t="s">
        <v>243</v>
      </c>
      <c r="E15" s="54" t="s">
        <v>244</v>
      </c>
      <c r="F15" s="45"/>
      <c r="G15" s="45"/>
      <c r="H15" s="45"/>
      <c r="I15" s="45"/>
      <c r="J15" s="45"/>
      <c r="K15" s="45"/>
      <c r="L15" s="45"/>
      <c r="M15" s="45"/>
      <c r="N15" s="45"/>
      <c r="O15" s="45"/>
      <c r="P15" s="45"/>
      <c r="Q15" s="45"/>
      <c r="R15" s="45"/>
      <c r="S15" s="45"/>
      <c r="T15" s="45"/>
      <c r="U15" s="45"/>
      <c r="V15" s="45"/>
      <c r="W15" s="45"/>
      <c r="X15" s="45"/>
    </row>
    <row r="16" spans="1:24" ht="15.75" customHeight="1">
      <c r="A16" s="54" t="s">
        <v>134</v>
      </c>
      <c r="B16" s="51"/>
      <c r="C16" s="54" t="s">
        <v>248</v>
      </c>
      <c r="D16" s="54" t="s">
        <v>255</v>
      </c>
      <c r="E16" s="54" t="s">
        <v>256</v>
      </c>
      <c r="F16" s="45"/>
      <c r="G16" s="45"/>
      <c r="H16" s="45"/>
      <c r="I16" s="45"/>
      <c r="J16" s="45"/>
      <c r="K16" s="45"/>
      <c r="L16" s="45"/>
      <c r="M16" s="45"/>
      <c r="N16" s="45"/>
      <c r="O16" s="45"/>
      <c r="P16" s="45"/>
      <c r="Q16" s="45"/>
      <c r="R16" s="45"/>
      <c r="S16" s="45"/>
      <c r="T16" s="45"/>
      <c r="U16" s="45"/>
      <c r="V16" s="45"/>
      <c r="W16" s="45"/>
      <c r="X16" s="45"/>
    </row>
  </sheetData>
  <mergeCells count="1">
    <mergeCell ref="C1:E1"/>
  </mergeCells>
  <hyperlinks>
    <hyperlink ref="A9" r:id="rId1" xr:uid="{00000000-0004-0000-1700-000000000000}"/>
    <hyperlink ref="A13" r:id="rId2" xr:uid="{00000000-0004-0000-1700-000001000000}"/>
  </hyperlinks>
  <pageMargins left="0.7" right="0.7" top="0.75" bottom="0.75" header="0.3" footer="0.3"/>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outlinePr summaryBelow="0" summaryRight="0"/>
  </sheetPr>
  <dimension ref="A1:W21"/>
  <sheetViews>
    <sheetView zoomScale="70" zoomScaleNormal="70" workbookViewId="0">
      <selection activeCell="D3" sqref="D3"/>
    </sheetView>
  </sheetViews>
  <sheetFormatPr baseColWidth="10" defaultColWidth="14.5" defaultRowHeight="15.75" customHeight="1"/>
  <cols>
    <col min="1" max="1" width="37.5" customWidth="1"/>
    <col min="2" max="2" width="18.83203125" customWidth="1"/>
    <col min="3" max="3" width="19.83203125" customWidth="1"/>
    <col min="6" max="6" width="36" customWidth="1"/>
    <col min="7" max="7" width="17.83203125" customWidth="1"/>
    <col min="8" max="8" width="26.1640625" customWidth="1"/>
    <col min="9" max="9" width="16.5" customWidth="1"/>
    <col min="10" max="10" width="25.6640625" customWidth="1"/>
    <col min="12" max="12" width="27.83203125" customWidth="1"/>
    <col min="13" max="13" width="20.5" customWidth="1"/>
    <col min="14" max="14" width="17.83203125" customWidth="1"/>
    <col min="16" max="16" width="17.1640625" customWidth="1"/>
    <col min="17" max="17" width="21.1640625" customWidth="1"/>
    <col min="18" max="18" width="16.1640625" customWidth="1"/>
    <col min="19" max="19" width="19.1640625" customWidth="1"/>
    <col min="20" max="20" width="19.33203125" customWidth="1"/>
    <col min="21" max="21" width="24.1640625" customWidth="1"/>
    <col min="22" max="22" width="19.33203125" customWidth="1"/>
    <col min="23" max="23" width="20" customWidth="1"/>
  </cols>
  <sheetData>
    <row r="1" spans="1:23" ht="15.75" customHeight="1">
      <c r="A1" s="98" t="s">
        <v>262</v>
      </c>
      <c r="B1" s="72" t="s">
        <v>258</v>
      </c>
      <c r="C1" s="73"/>
      <c r="D1" s="73"/>
      <c r="E1" s="73"/>
      <c r="F1" s="73"/>
      <c r="G1" s="73"/>
      <c r="H1" s="73"/>
      <c r="I1" s="73"/>
      <c r="J1" s="73"/>
      <c r="K1" s="73"/>
      <c r="L1" s="73"/>
      <c r="M1" s="73"/>
      <c r="N1" s="73"/>
      <c r="O1" s="73"/>
      <c r="P1" s="73"/>
      <c r="Q1" s="72" t="s">
        <v>259</v>
      </c>
      <c r="R1" s="73"/>
      <c r="S1" s="73"/>
      <c r="T1" s="73"/>
      <c r="U1" s="73"/>
      <c r="V1" s="73"/>
      <c r="W1" s="91" t="s">
        <v>3</v>
      </c>
    </row>
    <row r="2" spans="1:23" ht="13">
      <c r="A2" s="76" t="s">
        <v>292</v>
      </c>
      <c r="B2" s="77" t="s">
        <v>5</v>
      </c>
      <c r="C2" s="77" t="s">
        <v>6</v>
      </c>
      <c r="D2" s="77" t="s">
        <v>7</v>
      </c>
      <c r="E2" s="77" t="s">
        <v>8</v>
      </c>
      <c r="F2" s="77" t="s">
        <v>9</v>
      </c>
      <c r="G2" s="77" t="s">
        <v>10</v>
      </c>
      <c r="H2" s="77" t="s">
        <v>11</v>
      </c>
      <c r="I2" s="77" t="s">
        <v>12</v>
      </c>
      <c r="J2" s="77" t="s">
        <v>13</v>
      </c>
      <c r="K2" s="77" t="s">
        <v>14</v>
      </c>
      <c r="L2" s="77" t="s">
        <v>15</v>
      </c>
      <c r="M2" s="77" t="s">
        <v>16</v>
      </c>
      <c r="N2" s="77" t="s">
        <v>17</v>
      </c>
      <c r="O2" s="77" t="s">
        <v>18</v>
      </c>
      <c r="P2" s="77" t="s">
        <v>19</v>
      </c>
      <c r="Q2" s="77" t="s">
        <v>20</v>
      </c>
      <c r="R2" s="77" t="s">
        <v>21</v>
      </c>
      <c r="S2" s="77" t="s">
        <v>22</v>
      </c>
      <c r="T2" s="77" t="s">
        <v>23</v>
      </c>
      <c r="U2" s="77" t="s">
        <v>24</v>
      </c>
      <c r="V2" s="77" t="s">
        <v>25</v>
      </c>
      <c r="W2" s="76" t="s">
        <v>26</v>
      </c>
    </row>
    <row r="3" spans="1:23" ht="126">
      <c r="A3" s="79" t="s">
        <v>263</v>
      </c>
      <c r="B3" s="79" t="s">
        <v>27</v>
      </c>
      <c r="C3" s="79" t="s">
        <v>260</v>
      </c>
      <c r="D3" s="79" t="s">
        <v>28</v>
      </c>
      <c r="E3" s="79" t="s">
        <v>29</v>
      </c>
      <c r="F3" s="79" t="s">
        <v>30</v>
      </c>
      <c r="G3" s="79" t="s">
        <v>31</v>
      </c>
      <c r="H3" s="79" t="s">
        <v>32</v>
      </c>
      <c r="I3" s="79" t="s">
        <v>33</v>
      </c>
      <c r="J3" s="79" t="s">
        <v>34</v>
      </c>
      <c r="K3" s="79" t="s">
        <v>35</v>
      </c>
      <c r="L3" s="79" t="s">
        <v>36</v>
      </c>
      <c r="M3" s="79" t="s">
        <v>37</v>
      </c>
      <c r="N3" s="80" t="s">
        <v>38</v>
      </c>
      <c r="O3" s="79" t="s">
        <v>39</v>
      </c>
      <c r="P3" s="79" t="s">
        <v>40</v>
      </c>
      <c r="Q3" s="79" t="s">
        <v>41</v>
      </c>
      <c r="R3" s="79" t="s">
        <v>42</v>
      </c>
      <c r="S3" s="79" t="s">
        <v>43</v>
      </c>
      <c r="T3" s="79" t="s">
        <v>44</v>
      </c>
      <c r="U3" s="79" t="s">
        <v>45</v>
      </c>
      <c r="V3" s="79" t="s">
        <v>46</v>
      </c>
      <c r="W3" s="88"/>
    </row>
    <row r="4" spans="1:23" ht="14">
      <c r="A4" s="86" t="str">
        <f>HYPERLINK("http://app.mysidewalk.com/","mySidewalk")</f>
        <v>mySidewalk</v>
      </c>
      <c r="B4" s="82" t="s">
        <v>48</v>
      </c>
      <c r="C4" s="83"/>
      <c r="D4" s="82" t="s">
        <v>48</v>
      </c>
      <c r="E4" s="82" t="s">
        <v>48</v>
      </c>
      <c r="F4" s="83"/>
      <c r="G4" s="82" t="s">
        <v>48</v>
      </c>
      <c r="H4" s="82" t="s">
        <v>48</v>
      </c>
      <c r="I4" s="82" t="s">
        <v>48</v>
      </c>
      <c r="J4" s="82" t="s">
        <v>48</v>
      </c>
      <c r="K4" s="82" t="s">
        <v>48</v>
      </c>
      <c r="L4" s="82" t="s">
        <v>48</v>
      </c>
      <c r="M4" s="83"/>
      <c r="N4" s="83"/>
      <c r="O4" s="83"/>
      <c r="P4" s="83"/>
      <c r="Q4" s="83"/>
      <c r="R4" s="82" t="s">
        <v>48</v>
      </c>
      <c r="S4" s="82" t="s">
        <v>48</v>
      </c>
      <c r="T4" s="83"/>
      <c r="U4" s="83"/>
      <c r="V4" s="82" t="s">
        <v>48</v>
      </c>
      <c r="W4" s="89">
        <f t="shared" ref="W4:W21" si="0">COUNTIF(B4:V4,"x")</f>
        <v>12</v>
      </c>
    </row>
    <row r="5" spans="1:23" ht="14">
      <c r="A5" s="87" t="s">
        <v>76</v>
      </c>
      <c r="B5" s="84" t="s">
        <v>48</v>
      </c>
      <c r="C5" s="84" t="s">
        <v>48</v>
      </c>
      <c r="D5" s="85" t="s">
        <v>48</v>
      </c>
      <c r="E5" s="85" t="s">
        <v>48</v>
      </c>
      <c r="F5" s="84" t="s">
        <v>78</v>
      </c>
      <c r="G5" s="85" t="s">
        <v>48</v>
      </c>
      <c r="H5" s="85" t="s">
        <v>48</v>
      </c>
      <c r="I5" s="85" t="s">
        <v>48</v>
      </c>
      <c r="J5" s="84"/>
      <c r="K5" s="85" t="s">
        <v>48</v>
      </c>
      <c r="L5" s="85" t="s">
        <v>48</v>
      </c>
      <c r="M5" s="84"/>
      <c r="N5" s="85" t="s">
        <v>48</v>
      </c>
      <c r="O5" s="84"/>
      <c r="P5" s="84"/>
      <c r="Q5" s="84"/>
      <c r="R5" s="84"/>
      <c r="S5" s="84"/>
      <c r="T5" s="84"/>
      <c r="U5" s="84"/>
      <c r="V5" s="85" t="s">
        <v>48</v>
      </c>
      <c r="W5" s="90">
        <f t="shared" si="0"/>
        <v>11</v>
      </c>
    </row>
    <row r="6" spans="1:23" ht="14">
      <c r="A6" s="86" t="s">
        <v>93</v>
      </c>
      <c r="B6" s="82" t="s">
        <v>48</v>
      </c>
      <c r="C6" s="83"/>
      <c r="D6" s="82" t="s">
        <v>48</v>
      </c>
      <c r="E6" s="82" t="s">
        <v>48</v>
      </c>
      <c r="F6" s="83"/>
      <c r="G6" s="82" t="s">
        <v>48</v>
      </c>
      <c r="H6" s="82" t="s">
        <v>48</v>
      </c>
      <c r="I6" s="83"/>
      <c r="J6" s="82" t="s">
        <v>48</v>
      </c>
      <c r="K6" s="83"/>
      <c r="L6" s="82" t="s">
        <v>48</v>
      </c>
      <c r="M6" s="83"/>
      <c r="N6" s="83"/>
      <c r="O6" s="83"/>
      <c r="P6" s="83"/>
      <c r="Q6" s="83"/>
      <c r="R6" s="82" t="s">
        <v>48</v>
      </c>
      <c r="S6" s="82" t="s">
        <v>48</v>
      </c>
      <c r="T6" s="83"/>
      <c r="U6" s="82" t="s">
        <v>48</v>
      </c>
      <c r="V6" s="82" t="s">
        <v>48</v>
      </c>
      <c r="W6" s="89">
        <f t="shared" si="0"/>
        <v>11</v>
      </c>
    </row>
    <row r="7" spans="1:23" ht="14">
      <c r="A7" s="87" t="str">
        <f>HYPERLINK("https://www.mindmixer.com/","MindMixer")</f>
        <v>MindMixer</v>
      </c>
      <c r="B7" s="85" t="s">
        <v>48</v>
      </c>
      <c r="C7" s="84"/>
      <c r="D7" s="85" t="s">
        <v>48</v>
      </c>
      <c r="E7" s="85" t="s">
        <v>48</v>
      </c>
      <c r="F7" s="84" t="s">
        <v>71</v>
      </c>
      <c r="G7" s="85" t="s">
        <v>48</v>
      </c>
      <c r="H7" s="85" t="s">
        <v>48</v>
      </c>
      <c r="I7" s="85" t="s">
        <v>48</v>
      </c>
      <c r="J7" s="85" t="s">
        <v>48</v>
      </c>
      <c r="K7" s="85" t="s">
        <v>48</v>
      </c>
      <c r="L7" s="85" t="s">
        <v>48</v>
      </c>
      <c r="M7" s="84"/>
      <c r="N7" s="84"/>
      <c r="O7" s="84"/>
      <c r="P7" s="84"/>
      <c r="Q7" s="84"/>
      <c r="R7" s="85" t="s">
        <v>48</v>
      </c>
      <c r="S7" s="84"/>
      <c r="T7" s="84"/>
      <c r="U7" s="84"/>
      <c r="V7" s="85" t="s">
        <v>48</v>
      </c>
      <c r="W7" s="90">
        <f t="shared" si="0"/>
        <v>11</v>
      </c>
    </row>
    <row r="8" spans="1:23" ht="14">
      <c r="A8" s="86" t="s">
        <v>89</v>
      </c>
      <c r="B8" s="83" t="s">
        <v>48</v>
      </c>
      <c r="C8" s="83" t="s">
        <v>48</v>
      </c>
      <c r="D8" s="82" t="s">
        <v>48</v>
      </c>
      <c r="E8" s="82" t="s">
        <v>48</v>
      </c>
      <c r="F8" s="83" t="s">
        <v>71</v>
      </c>
      <c r="G8" s="82" t="s">
        <v>48</v>
      </c>
      <c r="H8" s="82" t="s">
        <v>48</v>
      </c>
      <c r="I8" s="82" t="s">
        <v>48</v>
      </c>
      <c r="J8" s="83"/>
      <c r="K8" s="83"/>
      <c r="L8" s="82" t="s">
        <v>48</v>
      </c>
      <c r="M8" s="83"/>
      <c r="N8" s="82" t="s">
        <v>48</v>
      </c>
      <c r="O8" s="83"/>
      <c r="P8" s="83"/>
      <c r="Q8" s="83"/>
      <c r="R8" s="83"/>
      <c r="S8" s="83"/>
      <c r="T8" s="83"/>
      <c r="U8" s="83"/>
      <c r="V8" s="82" t="s">
        <v>48</v>
      </c>
      <c r="W8" s="89">
        <f t="shared" si="0"/>
        <v>10</v>
      </c>
    </row>
    <row r="9" spans="1:23" ht="14">
      <c r="A9" s="87" t="s">
        <v>131</v>
      </c>
      <c r="B9" s="85" t="s">
        <v>48</v>
      </c>
      <c r="C9" s="84" t="s">
        <v>48</v>
      </c>
      <c r="D9" s="85" t="s">
        <v>48</v>
      </c>
      <c r="E9" s="85" t="s">
        <v>48</v>
      </c>
      <c r="F9" s="84" t="s">
        <v>133</v>
      </c>
      <c r="G9" s="85" t="s">
        <v>48</v>
      </c>
      <c r="H9" s="85" t="s">
        <v>48</v>
      </c>
      <c r="I9" s="85" t="s">
        <v>48</v>
      </c>
      <c r="J9" s="84"/>
      <c r="K9" s="84"/>
      <c r="L9" s="85" t="s">
        <v>48</v>
      </c>
      <c r="M9" s="84"/>
      <c r="N9" s="85" t="s">
        <v>48</v>
      </c>
      <c r="O9" s="84"/>
      <c r="P9" s="84"/>
      <c r="Q9" s="84"/>
      <c r="R9" s="84"/>
      <c r="S9" s="84"/>
      <c r="T9" s="84"/>
      <c r="U9" s="84"/>
      <c r="V9" s="85" t="s">
        <v>48</v>
      </c>
      <c r="W9" s="90">
        <f t="shared" si="0"/>
        <v>10</v>
      </c>
    </row>
    <row r="10" spans="1:23" ht="14">
      <c r="A10" s="86" t="s">
        <v>134</v>
      </c>
      <c r="B10" s="82" t="s">
        <v>48</v>
      </c>
      <c r="C10" s="83" t="s">
        <v>48</v>
      </c>
      <c r="D10" s="82" t="s">
        <v>48</v>
      </c>
      <c r="E10" s="82" t="s">
        <v>48</v>
      </c>
      <c r="F10" s="83"/>
      <c r="G10" s="83"/>
      <c r="H10" s="82" t="s">
        <v>48</v>
      </c>
      <c r="I10" s="82" t="s">
        <v>48</v>
      </c>
      <c r="J10" s="82" t="s">
        <v>48</v>
      </c>
      <c r="K10" s="82" t="s">
        <v>48</v>
      </c>
      <c r="L10" s="82" t="s">
        <v>48</v>
      </c>
      <c r="M10" s="82" t="s">
        <v>48</v>
      </c>
      <c r="N10" s="83"/>
      <c r="O10" s="83"/>
      <c r="P10" s="83"/>
      <c r="Q10" s="83"/>
      <c r="R10" s="83"/>
      <c r="S10" s="83"/>
      <c r="T10" s="83"/>
      <c r="U10" s="83"/>
      <c r="V10" s="83"/>
      <c r="W10" s="89">
        <f t="shared" si="0"/>
        <v>10</v>
      </c>
    </row>
    <row r="11" spans="1:23" ht="14">
      <c r="A11" s="87" t="s">
        <v>142</v>
      </c>
      <c r="B11" s="85" t="s">
        <v>48</v>
      </c>
      <c r="C11" s="84" t="s">
        <v>48</v>
      </c>
      <c r="D11" s="85" t="s">
        <v>48</v>
      </c>
      <c r="E11" s="85" t="s">
        <v>48</v>
      </c>
      <c r="F11" s="84"/>
      <c r="G11" s="85"/>
      <c r="H11" s="85" t="s">
        <v>48</v>
      </c>
      <c r="I11" s="85" t="s">
        <v>48</v>
      </c>
      <c r="J11" s="85" t="s">
        <v>48</v>
      </c>
      <c r="K11" s="85" t="s">
        <v>48</v>
      </c>
      <c r="L11" s="85" t="s">
        <v>48</v>
      </c>
      <c r="M11" s="85" t="s">
        <v>48</v>
      </c>
      <c r="N11" s="84"/>
      <c r="O11" s="84"/>
      <c r="P11" s="84"/>
      <c r="Q11" s="84"/>
      <c r="R11" s="84"/>
      <c r="S11" s="84"/>
      <c r="T11" s="84"/>
      <c r="U11" s="84"/>
      <c r="V11" s="84"/>
      <c r="W11" s="90">
        <f t="shared" si="0"/>
        <v>10</v>
      </c>
    </row>
    <row r="12" spans="1:23" ht="14">
      <c r="A12" s="86" t="str">
        <f>HYPERLINK("http://ideascale.com/","IdeaScale")</f>
        <v>IdeaScale</v>
      </c>
      <c r="B12" s="83" t="s">
        <v>48</v>
      </c>
      <c r="C12" s="83"/>
      <c r="D12" s="82" t="s">
        <v>48</v>
      </c>
      <c r="E12" s="82" t="s">
        <v>48</v>
      </c>
      <c r="F12" s="83" t="s">
        <v>88</v>
      </c>
      <c r="G12" s="82" t="s">
        <v>48</v>
      </c>
      <c r="H12" s="82" t="s">
        <v>48</v>
      </c>
      <c r="I12" s="83"/>
      <c r="J12" s="82" t="s">
        <v>48</v>
      </c>
      <c r="K12" s="82" t="s">
        <v>48</v>
      </c>
      <c r="L12" s="82" t="s">
        <v>48</v>
      </c>
      <c r="M12" s="83"/>
      <c r="N12" s="83"/>
      <c r="O12" s="83"/>
      <c r="P12" s="83"/>
      <c r="Q12" s="83"/>
      <c r="R12" s="82" t="s">
        <v>48</v>
      </c>
      <c r="S12" s="83"/>
      <c r="T12" s="83"/>
      <c r="U12" s="83"/>
      <c r="V12" s="83"/>
      <c r="W12" s="89">
        <f t="shared" si="0"/>
        <v>9</v>
      </c>
    </row>
    <row r="13" spans="1:23" ht="14">
      <c r="A13" s="87" t="s">
        <v>140</v>
      </c>
      <c r="B13" s="85" t="s">
        <v>48</v>
      </c>
      <c r="C13" s="84" t="s">
        <v>48</v>
      </c>
      <c r="D13" s="85" t="s">
        <v>48</v>
      </c>
      <c r="E13" s="85" t="s">
        <v>48</v>
      </c>
      <c r="F13" s="84" t="s">
        <v>133</v>
      </c>
      <c r="G13" s="85" t="s">
        <v>48</v>
      </c>
      <c r="H13" s="85" t="s">
        <v>48</v>
      </c>
      <c r="I13" s="85" t="s">
        <v>48</v>
      </c>
      <c r="J13" s="84"/>
      <c r="K13" s="84"/>
      <c r="L13" s="84"/>
      <c r="M13" s="84"/>
      <c r="N13" s="85" t="s">
        <v>48</v>
      </c>
      <c r="O13" s="84"/>
      <c r="P13" s="84"/>
      <c r="Q13" s="84"/>
      <c r="R13" s="84"/>
      <c r="S13" s="84"/>
      <c r="T13" s="84"/>
      <c r="U13" s="84"/>
      <c r="V13" s="85" t="s">
        <v>48</v>
      </c>
      <c r="W13" s="90">
        <f t="shared" si="0"/>
        <v>9</v>
      </c>
    </row>
    <row r="14" spans="1:23" ht="14">
      <c r="A14" s="86" t="s">
        <v>110</v>
      </c>
      <c r="B14" s="82" t="s">
        <v>48</v>
      </c>
      <c r="C14" s="82" t="s">
        <v>48</v>
      </c>
      <c r="D14" s="82" t="s">
        <v>48</v>
      </c>
      <c r="E14" s="82" t="s">
        <v>48</v>
      </c>
      <c r="F14" s="83"/>
      <c r="G14" s="82" t="s">
        <v>48</v>
      </c>
      <c r="H14" s="82" t="s">
        <v>48</v>
      </c>
      <c r="I14" s="82" t="s">
        <v>48</v>
      </c>
      <c r="J14" s="83"/>
      <c r="K14" s="83"/>
      <c r="L14" s="83"/>
      <c r="M14" s="83"/>
      <c r="N14" s="82" t="s">
        <v>48</v>
      </c>
      <c r="O14" s="83"/>
      <c r="P14" s="83"/>
      <c r="Q14" s="83"/>
      <c r="R14" s="83"/>
      <c r="S14" s="83"/>
      <c r="T14" s="83"/>
      <c r="U14" s="83"/>
      <c r="V14" s="83"/>
      <c r="W14" s="89">
        <f t="shared" si="0"/>
        <v>8</v>
      </c>
    </row>
    <row r="15" spans="1:23" ht="14">
      <c r="A15" s="87" t="s">
        <v>129</v>
      </c>
      <c r="B15" s="85" t="s">
        <v>48</v>
      </c>
      <c r="C15" s="84"/>
      <c r="D15" s="85" t="s">
        <v>48</v>
      </c>
      <c r="E15" s="85" t="s">
        <v>48</v>
      </c>
      <c r="F15" s="84"/>
      <c r="G15" s="85" t="s">
        <v>48</v>
      </c>
      <c r="H15" s="85" t="s">
        <v>48</v>
      </c>
      <c r="I15" s="84"/>
      <c r="J15" s="85" t="s">
        <v>48</v>
      </c>
      <c r="K15" s="84"/>
      <c r="L15" s="84"/>
      <c r="M15" s="84"/>
      <c r="N15" s="84"/>
      <c r="O15" s="84"/>
      <c r="P15" s="84"/>
      <c r="Q15" s="85" t="s">
        <v>48</v>
      </c>
      <c r="R15" s="84"/>
      <c r="S15" s="84"/>
      <c r="T15" s="84"/>
      <c r="U15" s="84"/>
      <c r="V15" s="85" t="s">
        <v>48</v>
      </c>
      <c r="W15" s="90">
        <f t="shared" si="0"/>
        <v>8</v>
      </c>
    </row>
    <row r="16" spans="1:23" ht="14">
      <c r="A16" s="86" t="str">
        <f>HYPERLINK("https://www.courbanize.com/","coUrbanize")</f>
        <v>coUrbanize</v>
      </c>
      <c r="B16" s="83" t="s">
        <v>48</v>
      </c>
      <c r="C16" s="83"/>
      <c r="D16" s="82" t="s">
        <v>48</v>
      </c>
      <c r="E16" s="82" t="s">
        <v>48</v>
      </c>
      <c r="F16" s="83"/>
      <c r="G16" s="82" t="s">
        <v>48</v>
      </c>
      <c r="H16" s="82" t="s">
        <v>48</v>
      </c>
      <c r="I16" s="83"/>
      <c r="J16" s="82" t="s">
        <v>48</v>
      </c>
      <c r="K16" s="83"/>
      <c r="L16" s="83"/>
      <c r="M16" s="83"/>
      <c r="N16" s="83"/>
      <c r="O16" s="83"/>
      <c r="P16" s="83"/>
      <c r="Q16" s="83"/>
      <c r="R16" s="82" t="s">
        <v>48</v>
      </c>
      <c r="S16" s="83"/>
      <c r="T16" s="83"/>
      <c r="U16" s="83"/>
      <c r="V16" s="83"/>
      <c r="W16" s="89">
        <f t="shared" si="0"/>
        <v>7</v>
      </c>
    </row>
    <row r="17" spans="1:23" ht="14">
      <c r="A17" s="87" t="str">
        <f>HYPERLINK("https://www.google.com/mymaps","Google My Maps")</f>
        <v>Google My Maps</v>
      </c>
      <c r="B17" s="84" t="s">
        <v>48</v>
      </c>
      <c r="C17" s="84" t="s">
        <v>48</v>
      </c>
      <c r="D17" s="85" t="s">
        <v>48</v>
      </c>
      <c r="E17" s="85" t="s">
        <v>48</v>
      </c>
      <c r="F17" s="84"/>
      <c r="G17" s="84"/>
      <c r="H17" s="85" t="s">
        <v>48</v>
      </c>
      <c r="I17" s="85" t="s">
        <v>48</v>
      </c>
      <c r="J17" s="84"/>
      <c r="K17" s="84"/>
      <c r="L17" s="84"/>
      <c r="M17" s="84"/>
      <c r="N17" s="84"/>
      <c r="O17" s="84"/>
      <c r="P17" s="84"/>
      <c r="Q17" s="84"/>
      <c r="R17" s="85" t="s">
        <v>48</v>
      </c>
      <c r="S17" s="84"/>
      <c r="T17" s="84"/>
      <c r="U17" s="84"/>
      <c r="V17" s="84"/>
      <c r="W17" s="90">
        <f t="shared" si="0"/>
        <v>7</v>
      </c>
    </row>
    <row r="18" spans="1:23" ht="14">
      <c r="A18" s="86" t="s">
        <v>68</v>
      </c>
      <c r="B18" s="83" t="s">
        <v>48</v>
      </c>
      <c r="C18" s="83" t="s">
        <v>48</v>
      </c>
      <c r="D18" s="82" t="s">
        <v>48</v>
      </c>
      <c r="E18" s="82" t="s">
        <v>48</v>
      </c>
      <c r="F18" s="83"/>
      <c r="G18" s="82" t="s">
        <v>48</v>
      </c>
      <c r="H18" s="83"/>
      <c r="I18" s="83"/>
      <c r="J18" s="83"/>
      <c r="K18" s="83"/>
      <c r="L18" s="83"/>
      <c r="M18" s="83"/>
      <c r="N18" s="83"/>
      <c r="O18" s="83"/>
      <c r="P18" s="83"/>
      <c r="Q18" s="83"/>
      <c r="R18" s="82" t="s">
        <v>48</v>
      </c>
      <c r="S18" s="83"/>
      <c r="T18" s="83"/>
      <c r="U18" s="83"/>
      <c r="V18" s="83"/>
      <c r="W18" s="89">
        <f t="shared" si="0"/>
        <v>6</v>
      </c>
    </row>
    <row r="19" spans="1:23" ht="14">
      <c r="A19" s="87" t="s">
        <v>104</v>
      </c>
      <c r="B19" s="84" t="s">
        <v>48</v>
      </c>
      <c r="C19" s="84" t="s">
        <v>48</v>
      </c>
      <c r="D19" s="85" t="s">
        <v>48</v>
      </c>
      <c r="E19" s="84"/>
      <c r="F19" s="84"/>
      <c r="G19" s="84"/>
      <c r="H19" s="85" t="s">
        <v>48</v>
      </c>
      <c r="I19" s="85" t="s">
        <v>48</v>
      </c>
      <c r="J19" s="84"/>
      <c r="K19" s="84"/>
      <c r="L19" s="84"/>
      <c r="M19" s="84"/>
      <c r="N19" s="84"/>
      <c r="O19" s="84"/>
      <c r="P19" s="84"/>
      <c r="Q19" s="85" t="s">
        <v>48</v>
      </c>
      <c r="R19" s="84"/>
      <c r="S19" s="84"/>
      <c r="T19" s="84"/>
      <c r="U19" s="84"/>
      <c r="V19" s="84"/>
      <c r="W19" s="90">
        <f t="shared" si="0"/>
        <v>6</v>
      </c>
    </row>
    <row r="20" spans="1:23" ht="14">
      <c r="A20" s="86" t="s">
        <v>115</v>
      </c>
      <c r="B20" s="82" t="s">
        <v>48</v>
      </c>
      <c r="C20" s="83"/>
      <c r="D20" s="82" t="s">
        <v>48</v>
      </c>
      <c r="E20" s="82" t="s">
        <v>48</v>
      </c>
      <c r="F20" s="83"/>
      <c r="G20" s="83"/>
      <c r="H20" s="82" t="s">
        <v>48</v>
      </c>
      <c r="I20" s="83"/>
      <c r="J20" s="83"/>
      <c r="K20" s="83"/>
      <c r="L20" s="82" t="s">
        <v>48</v>
      </c>
      <c r="M20" s="82" t="s">
        <v>48</v>
      </c>
      <c r="N20" s="83"/>
      <c r="O20" s="83"/>
      <c r="P20" s="83"/>
      <c r="Q20" s="83"/>
      <c r="R20" s="83"/>
      <c r="S20" s="83"/>
      <c r="T20" s="83"/>
      <c r="U20" s="83"/>
      <c r="V20" s="83"/>
      <c r="W20" s="89">
        <f t="shared" si="0"/>
        <v>6</v>
      </c>
    </row>
    <row r="21" spans="1:23" ht="14">
      <c r="A21" s="87" t="str">
        <f>HYPERLINK("https://slack.com/","Slack")</f>
        <v>Slack</v>
      </c>
      <c r="B21" s="85" t="s">
        <v>48</v>
      </c>
      <c r="C21" s="84"/>
      <c r="D21" s="85" t="s">
        <v>48</v>
      </c>
      <c r="E21" s="85" t="s">
        <v>48</v>
      </c>
      <c r="F21" s="84"/>
      <c r="G21" s="85" t="s">
        <v>48</v>
      </c>
      <c r="H21" s="85" t="s">
        <v>48</v>
      </c>
      <c r="I21" s="84"/>
      <c r="J21" s="84"/>
      <c r="K21" s="84"/>
      <c r="L21" s="84"/>
      <c r="M21" s="84"/>
      <c r="N21" s="84"/>
      <c r="O21" s="84"/>
      <c r="P21" s="84"/>
      <c r="Q21" s="84"/>
      <c r="R21" s="84"/>
      <c r="S21" s="84"/>
      <c r="T21" s="84"/>
      <c r="U21" s="84"/>
      <c r="V21" s="85" t="s">
        <v>48</v>
      </c>
      <c r="W21" s="90">
        <f t="shared" si="0"/>
        <v>6</v>
      </c>
    </row>
  </sheetData>
  <hyperlinks>
    <hyperlink ref="A5" r:id="rId1" xr:uid="{00000000-0004-0000-0300-000000000000}"/>
    <hyperlink ref="A6" r:id="rId2" xr:uid="{00000000-0004-0000-0300-000001000000}"/>
    <hyperlink ref="A8" r:id="rId3" xr:uid="{00000000-0004-0000-0300-000002000000}"/>
    <hyperlink ref="A9" r:id="rId4" xr:uid="{00000000-0004-0000-0300-000003000000}"/>
    <hyperlink ref="A10" r:id="rId5" xr:uid="{00000000-0004-0000-0300-000004000000}"/>
    <hyperlink ref="A11" r:id="rId6" xr:uid="{00000000-0004-0000-0300-000005000000}"/>
    <hyperlink ref="A13" r:id="rId7" xr:uid="{00000000-0004-0000-0300-000006000000}"/>
    <hyperlink ref="A14" r:id="rId8" xr:uid="{00000000-0004-0000-0300-000007000000}"/>
    <hyperlink ref="A15" r:id="rId9" xr:uid="{00000000-0004-0000-0300-000008000000}"/>
    <hyperlink ref="A18" r:id="rId10" xr:uid="{00000000-0004-0000-0300-000009000000}"/>
    <hyperlink ref="A19" r:id="rId11" xr:uid="{00000000-0004-0000-0300-00000A000000}"/>
    <hyperlink ref="A20" r:id="rId12" xr:uid="{00000000-0004-0000-0300-00000B000000}"/>
  </hyperlinks>
  <pageMargins left="0.7" right="0.7" top="0.75" bottom="0.75" header="0.3" footer="0.3"/>
  <tableParts count="1">
    <tablePart r:id="rId1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About</vt:lpstr>
      <vt:lpstr>Sheet Descriptions</vt:lpstr>
      <vt:lpstr>Dashboard</vt:lpstr>
      <vt:lpstr>FULL Platform Capabilities</vt:lpstr>
      <vt:lpstr>FULL Platform Descriptions</vt:lpstr>
      <vt:lpstr>FREE</vt:lpstr>
      <vt:lpstr>Price by Consultation</vt:lpstr>
      <vt:lpstr>Verifiable Price</vt:lpstr>
      <vt:lpstr>RESIDENTIAL_ACCOUNT</vt:lpstr>
      <vt:lpstr>ENTERPRISE_ACCOUNT</vt:lpstr>
      <vt:lpstr>MULTILINGUAL</vt:lpstr>
      <vt:lpstr>PUBLIC_COMMENT</vt:lpstr>
      <vt:lpstr>COMMUNITY_CONVERSATION</vt:lpstr>
      <vt:lpstr>MOBILE_FRIENDLY</vt:lpstr>
      <vt:lpstr>STAKEHOLDER</vt:lpstr>
      <vt:lpstr>SURVEY</vt:lpstr>
      <vt:lpstr>PHOTO_NARRATIVE</vt:lpstr>
      <vt:lpstr>VIDEO_PARTICIPATION</vt:lpstr>
      <vt:lpstr>VIDEO_STREAMIING</vt:lpstr>
      <vt:lpstr>PODCAST</vt:lpstr>
      <vt:lpstr>TRANSIT_SPECIFIC</vt:lpstr>
      <vt:lpstr>REAL_TIME</vt:lpstr>
      <vt:lpstr>MAPPING</vt:lpstr>
      <vt:lpstr>SCENARIO_ANALYSIS</vt:lpstr>
      <vt:lpstr>INDICATOR</vt:lpstr>
      <vt:lpstr>BUDGETING</vt:lpstr>
      <vt:lpstr>DATA_MNGMT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 Ogranovich</dc:creator>
  <cp:lastModifiedBy>Microsoft Office User</cp:lastModifiedBy>
  <dcterms:created xsi:type="dcterms:W3CDTF">2020-07-20T03:57:01Z</dcterms:created>
  <dcterms:modified xsi:type="dcterms:W3CDTF">2021-08-13T19:14:31Z</dcterms:modified>
</cp:coreProperties>
</file>